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Rekapitulacija" sheetId="7" r:id="rId1"/>
    <sheet name="Sob-1" sheetId="2" r:id="rId2"/>
    <sheet name="Sob-3" sheetId="3" r:id="rId3"/>
    <sheet name="Sob-4" sheetId="4" r:id="rId4"/>
  </sheets>
  <calcPr calcId="125725"/>
</workbook>
</file>

<file path=xl/calcChain.xml><?xml version="1.0" encoding="utf-8"?>
<calcChain xmlns="http://schemas.openxmlformats.org/spreadsheetml/2006/main">
  <c r="F6" i="4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9" i="3"/>
  <c r="F7" i="2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6" i="3"/>
  <c r="F7"/>
  <c r="F8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 s="1"/>
  <c r="F35" l="1"/>
  <c r="C21" i="7"/>
  <c r="F28" i="4"/>
  <c r="F29" s="1"/>
  <c r="F30" i="2"/>
  <c r="F31" s="1"/>
  <c r="F32" l="1"/>
  <c r="C19" i="7"/>
  <c r="C23"/>
  <c r="F30" i="4"/>
  <c r="C25" i="7" l="1"/>
  <c r="C27" s="1"/>
  <c r="C29" s="1"/>
</calcChain>
</file>

<file path=xl/sharedStrings.xml><?xml version="1.0" encoding="utf-8"?>
<sst xmlns="http://schemas.openxmlformats.org/spreadsheetml/2006/main" count="267" uniqueCount="122">
  <si>
    <t xml:space="preserve">INVESTITOR: </t>
  </si>
  <si>
    <t xml:space="preserve">MESTNA OBČINA MURSKA SOBOTA </t>
  </si>
  <si>
    <t>KARDOŠEVA 2</t>
  </si>
  <si>
    <t>9000 MURSKA SOBOTA</t>
  </si>
  <si>
    <t xml:space="preserve">OBJEKT: </t>
  </si>
  <si>
    <t xml:space="preserve">SKUPNA REKAPITULACIJA </t>
  </si>
  <si>
    <t>1.</t>
  </si>
  <si>
    <t>2.</t>
  </si>
  <si>
    <t>4.</t>
  </si>
  <si>
    <t>5.</t>
  </si>
  <si>
    <t>DDV 20 %</t>
  </si>
  <si>
    <t>Priloga Sob-1/3</t>
  </si>
  <si>
    <t>Zap.št.</t>
  </si>
  <si>
    <t>Opis del</t>
  </si>
  <si>
    <t>Enota mere</t>
  </si>
  <si>
    <t>Količina</t>
  </si>
  <si>
    <t>kompl.</t>
  </si>
  <si>
    <t>Priprava delovišča in temeljev za remontni postroj</t>
  </si>
  <si>
    <t>3.</t>
  </si>
  <si>
    <t>Transport remontne garniture (mob./demob.)</t>
  </si>
  <si>
    <t>Montaža remontne garniture za dela na vrtini</t>
  </si>
  <si>
    <t xml:space="preserve">Dušenje vrtine </t>
  </si>
  <si>
    <t>ur</t>
  </si>
  <si>
    <t>6.</t>
  </si>
  <si>
    <t>Demontaža ustja vrtine in izvlek proizvodne opreme</t>
  </si>
  <si>
    <t>7.</t>
  </si>
  <si>
    <t>Prečiščevanje vrtine do globine 860 m</t>
  </si>
  <si>
    <t>8.</t>
  </si>
  <si>
    <t>Vgradnja slotiranih zaščitnih cevi 5 1/2˝v intervalu 530-860m</t>
  </si>
  <si>
    <t>m</t>
  </si>
  <si>
    <t>9.</t>
  </si>
  <si>
    <t>Vgradnja slotiranih zaščitnih cevi 7˝v intervalu 220-530m</t>
  </si>
  <si>
    <t>10.</t>
  </si>
  <si>
    <t>Vgradnja slotiranih zaščitnih cevi 9 5/8˝v intervalu 0-220m</t>
  </si>
  <si>
    <t>11.</t>
  </si>
  <si>
    <t>Cementacija medprostora med kolonama zaščitnih cevi</t>
  </si>
  <si>
    <t>12.</t>
  </si>
  <si>
    <t>Aktiviranje vrtine z airliftom</t>
  </si>
  <si>
    <t>ure</t>
  </si>
  <si>
    <t>13.</t>
  </si>
  <si>
    <t xml:space="preserve">Montaža ustja vrtine </t>
  </si>
  <si>
    <t>14.</t>
  </si>
  <si>
    <t>Vgradnja proizvodne opreme</t>
  </si>
  <si>
    <t>15.</t>
  </si>
  <si>
    <t>Črpalni preizkus</t>
  </si>
  <si>
    <t>dni</t>
  </si>
  <si>
    <t>16.</t>
  </si>
  <si>
    <t>Vrtalna dleta 12 1/4˝, 8 1/2˝, 6 1/8˝</t>
  </si>
  <si>
    <t>17.</t>
  </si>
  <si>
    <t xml:space="preserve">Dobava API zaščitnih cevi premera 5 1/2˝, 14 lb/ft, J-55, KS -polne </t>
  </si>
  <si>
    <t>18.</t>
  </si>
  <si>
    <t xml:space="preserve">Dobava API zaščitnih cevi premera 5 1/2˝, 14 lb/ft, J-55, KS -slotirane </t>
  </si>
  <si>
    <t>19.</t>
  </si>
  <si>
    <t xml:space="preserve">Dobava API zaščitnih cevi premera 7˝, 20 lb/ft, J-55, KS -polne </t>
  </si>
  <si>
    <t>20.</t>
  </si>
  <si>
    <t xml:space="preserve">Dobava API zaščitnih cevi premera 9 5/8˝, 36 lb/ft, J-55, KS -polne </t>
  </si>
  <si>
    <t>21.</t>
  </si>
  <si>
    <t>Oprema zaščitnih cevi  premera 5 1/2˝,7˝,9 5/8˝</t>
  </si>
  <si>
    <t>22.</t>
  </si>
  <si>
    <t>Dobava proizvodne opreme</t>
  </si>
  <si>
    <t>23.</t>
  </si>
  <si>
    <t>Dobava armature ustja vrtine</t>
  </si>
  <si>
    <t>24.</t>
  </si>
  <si>
    <t xml:space="preserve">Zaključna dela na vrtini </t>
  </si>
  <si>
    <t>Zaključna gradbena dela</t>
  </si>
  <si>
    <t>Oprema kolone premera 339,7mm; 244,5mm in 177,8 mm za cementacijo</t>
  </si>
  <si>
    <t>27.</t>
  </si>
  <si>
    <t>26.</t>
  </si>
  <si>
    <t>m3</t>
  </si>
  <si>
    <t>Dobava cementne kaše</t>
  </si>
  <si>
    <t>25.</t>
  </si>
  <si>
    <t>Dobava API zaščitnih cevi premera 177,8 mm (7") 23 lb/ft,                    N-80 DS (slotirane)</t>
  </si>
  <si>
    <t xml:space="preserve">Dobava API zaščitnih cevi premera 177,8 mm (7") 23 lb/ft,      N-80 DS (polne) </t>
  </si>
  <si>
    <t>Dobava API zaščitnih cevi premera 244,5 mm (9 5/8"),       40 lb/ft J-55 KS (slotirane)</t>
  </si>
  <si>
    <t>Dobava API zaščitnih cevi premera 244,5 mm (9 5/8"),       40 lb/ft J-55 KS (polne)</t>
  </si>
  <si>
    <t>Dobava API zaščitnih cevi premera 339,7 mm (13 3/8"),         61 lb/ft, J-55 KS</t>
  </si>
  <si>
    <t>Končno opremljanje ustja vrtine in zaključna dela</t>
  </si>
  <si>
    <t>Odvoz in deponiranje izplake</t>
  </si>
  <si>
    <t>Dobava in vgradnja opreme za monitoring</t>
  </si>
  <si>
    <t>Inicialni črpalni preizkus</t>
  </si>
  <si>
    <t>Geološka in tehnološka spremljava vrtanja s strani izvajalca "Master log"</t>
  </si>
  <si>
    <t>Vgraditev linerja premera 177,8 mm (7"), od globine 1170 m do globine 1520 m</t>
  </si>
  <si>
    <t>Karotažne meritve od globine 1200 m do globine 1520 m</t>
  </si>
  <si>
    <t>Jedrovanje</t>
  </si>
  <si>
    <t xml:space="preserve">Vrtanje za kolono zaščitnih cevi premera 177,8 mm (7˝), z dletom premera 215,9 mm (8 1/2") od 1200 m do globine 1520 m </t>
  </si>
  <si>
    <t>Vgraditev linerja premera 244,5 mm (9 5/8"), od globine 570 m do globine 1200 m, cementacija (od globine 1000m do globine 1200 m) in strjevanje cementne kaše</t>
  </si>
  <si>
    <t>Karotažne meritve od globine 600m do globine 1200 m</t>
  </si>
  <si>
    <t>Vrtanje za kolono zaščitnih cevi premera 244,5 mm (9 5/8˝) -1.lin kolone, z dletom premera 311,2 mm (12 1/4") od 600 m do globine 1200 m</t>
  </si>
  <si>
    <t>Vgraditev uvodne kolone zaščitnih cevi premera 339,7 mm (13 3/8"), cementacija in strjevanje cementne kaše</t>
  </si>
  <si>
    <t xml:space="preserve">Vrtanje za uvodno kolono zaščitnih cevi z dletom premera 444,5 mm (17 1/2") od 0 m do globine 600 m </t>
  </si>
  <si>
    <t>Montaža vrtalne opreme in priprava za vrtanje</t>
  </si>
  <si>
    <t>Transport vrtalne opreme (mob./demob.)</t>
  </si>
  <si>
    <t xml:space="preserve">Priprava delovišča in temeljev za vrtalni postroj ter pristop. poti </t>
  </si>
  <si>
    <t>Priloga Sob-3g/3</t>
  </si>
  <si>
    <t>POPIS POTREBNIH AKTIVNOSTI NA IZGRADNJI VRTINE Sob-3g</t>
  </si>
  <si>
    <t>POPIS POTREBNIH AKTIVNOSTI NA IZGRADNJI VRTINE Sob-4g</t>
  </si>
  <si>
    <t>Priloga Sob-4g/3</t>
  </si>
  <si>
    <t xml:space="preserve">Vrtanje za uvodno kolono zaščitnih cevi z dletom premera 444,5 mm (17 1/2") od 0 m do globine 500 m </t>
  </si>
  <si>
    <t xml:space="preserve">Jedrovanje </t>
  </si>
  <si>
    <t>Karotažne meritve od globine 500m do globine 1200 m</t>
  </si>
  <si>
    <t>Vgraditev linerja premera 177,8 mm (7"), od globine 470 m do globine 1200 m</t>
  </si>
  <si>
    <t>Vgradnja zasipa v intervalu od 470 m do 1200 m</t>
  </si>
  <si>
    <t xml:space="preserve">Dobava API zaščitnih cevi premera 177,8 mm (7") 23 lb/ft,      J-55 KS (polne) </t>
  </si>
  <si>
    <t>Dobava API zaščitnih cevi premera 177,8 mm (7") 23 lb/ft,J-55 KS (slotirane in Johnson filtri)</t>
  </si>
  <si>
    <t xml:space="preserve">Dobava cementne kaše </t>
  </si>
  <si>
    <t>Oprema kolone premera 339,7mm in 177,8 mm, pesek</t>
  </si>
  <si>
    <t>Sob - 1</t>
  </si>
  <si>
    <t>Sob - 3</t>
  </si>
  <si>
    <t>Sob - 4</t>
  </si>
  <si>
    <t>SKUPAJ NETO:</t>
  </si>
  <si>
    <t>SKUPAJ BRUTO:</t>
  </si>
  <si>
    <t>DDV</t>
  </si>
  <si>
    <t>SKUPAJ (z DDV)</t>
  </si>
  <si>
    <t>SKUPAJ (brez DDV)</t>
  </si>
  <si>
    <t>POPIS POTREBNIH AKTIVNOSTI ZA SANACIJO GEOTERMALNE VRTINE Sob-1</t>
  </si>
  <si>
    <t>TC FAZANERIJA - Energetski del (GEOTERMIJA)</t>
  </si>
  <si>
    <t>Datum:</t>
  </si>
  <si>
    <t>Cena/enoto 
(z DDV)</t>
  </si>
  <si>
    <t>Vrednost 
(z DDV)</t>
  </si>
  <si>
    <t>Vrtanje za kolono zaščitnih cevi premera 177,8 mm (7˝) - liner kolona, z dletom premera 311,2 mm (12 1/4") od 500 m do globine 1200 m</t>
  </si>
  <si>
    <t>NAZIV INVESTICIJE: IZGRADNJA GEOTERMALNIH VRTIN 
 SOB-3 IN S0B-4 ter sanacije SOB-1,</t>
  </si>
  <si>
    <t>Ponudnik:</t>
  </si>
</sst>
</file>

<file path=xl/styles.xml><?xml version="1.0" encoding="utf-8"?>
<styleSheet xmlns="http://schemas.openxmlformats.org/spreadsheetml/2006/main">
  <numFmts count="5">
    <numFmt numFmtId="164" formatCode="_(&quot;€&quot;* #,##0.00_);_(&quot;€&quot;* \(#,##0.00\);_(&quot;€&quot;* &quot;-&quot;??_);_(@_)"/>
    <numFmt numFmtId="165" formatCode="_-* #,##0.00\ _S_I_T_-;\-* #,##0.00\ _S_I_T_-;_-* &quot;-&quot;??\ _S_I_T_-;_-@_-"/>
    <numFmt numFmtId="166" formatCode="#,##0.00\ &quot;€&quot;"/>
    <numFmt numFmtId="167" formatCode="_-* #,##0.00\ &quot;SIT&quot;_-;\-* #,##0.00\ &quot;SIT&quot;_-;_-* &quot;-&quot;??\ &quot;SIT&quot;_-;_-@_-"/>
    <numFmt numFmtId="168" formatCode="_-* #,##0.00\ [$€-1]_-;\-* #,##0.00\ [$€-1]_-;_-* &quot;-&quot;??\ [$€-1]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6" fillId="0" borderId="0" xfId="3" applyFont="1"/>
    <xf numFmtId="0" fontId="6" fillId="0" borderId="0" xfId="3" applyFont="1" applyAlignment="1">
      <alignment horizontal="center"/>
    </xf>
    <xf numFmtId="0" fontId="8" fillId="0" borderId="0" xfId="3" applyFont="1"/>
    <xf numFmtId="0" fontId="7" fillId="0" borderId="0" xfId="3" applyFont="1"/>
    <xf numFmtId="0" fontId="7" fillId="0" borderId="0" xfId="3" applyFont="1" applyBorder="1" applyAlignment="1">
      <alignment horizontal="left"/>
    </xf>
    <xf numFmtId="0" fontId="9" fillId="0" borderId="0" xfId="3" applyFont="1"/>
    <xf numFmtId="0" fontId="10" fillId="0" borderId="0" xfId="3" applyFont="1" applyAlignment="1">
      <alignment vertical="center"/>
    </xf>
    <xf numFmtId="0" fontId="10" fillId="0" borderId="0" xfId="3" applyFont="1"/>
    <xf numFmtId="0" fontId="10" fillId="0" borderId="0" xfId="3" applyFont="1" applyBorder="1"/>
    <xf numFmtId="0" fontId="9" fillId="0" borderId="0" xfId="3" applyFont="1" applyBorder="1" applyAlignment="1">
      <alignment horizontal="center" vertical="center" wrapText="1"/>
    </xf>
    <xf numFmtId="4" fontId="11" fillId="0" borderId="0" xfId="3" applyNumberFormat="1" applyFont="1" applyAlignment="1">
      <alignment horizontal="right"/>
    </xf>
    <xf numFmtId="4" fontId="11" fillId="0" borderId="0" xfId="3" applyNumberFormat="1" applyFont="1" applyAlignment="1">
      <alignment horizontal="left"/>
    </xf>
    <xf numFmtId="4" fontId="10" fillId="0" borderId="0" xfId="3" applyNumberFormat="1" applyFont="1" applyAlignment="1">
      <alignment horizontal="right"/>
    </xf>
    <xf numFmtId="4" fontId="10" fillId="0" borderId="0" xfId="3" applyNumberFormat="1" applyFont="1"/>
    <xf numFmtId="4" fontId="9" fillId="0" borderId="0" xfId="3" applyNumberFormat="1" applyFont="1"/>
    <xf numFmtId="4" fontId="9" fillId="0" borderId="0" xfId="3" applyNumberFormat="1" applyFont="1" applyBorder="1" applyAlignment="1">
      <alignment horizontal="right" vertical="top" wrapText="1"/>
    </xf>
    <xf numFmtId="4" fontId="10" fillId="0" borderId="0" xfId="3" applyNumberFormat="1" applyFont="1" applyBorder="1" applyAlignment="1">
      <alignment horizontal="right" vertical="top" wrapText="1"/>
    </xf>
    <xf numFmtId="0" fontId="10" fillId="0" borderId="0" xfId="3" applyFont="1" applyAlignment="1">
      <alignment horizontal="right"/>
    </xf>
    <xf numFmtId="0" fontId="7" fillId="0" borderId="0" xfId="3" applyFont="1" applyBorder="1" applyAlignment="1">
      <alignment horizontal="center"/>
    </xf>
    <xf numFmtId="0" fontId="7" fillId="0" borderId="0" xfId="3" applyFont="1" applyAlignment="1">
      <alignment horizontal="center"/>
    </xf>
    <xf numFmtId="168" fontId="12" fillId="0" borderId="3" xfId="3" applyNumberFormat="1" applyFont="1" applyBorder="1" applyAlignment="1">
      <alignment horizontal="right" vertical="center"/>
    </xf>
    <xf numFmtId="0" fontId="12" fillId="0" borderId="0" xfId="3" applyFont="1" applyAlignment="1">
      <alignment vertical="center"/>
    </xf>
    <xf numFmtId="0" fontId="12" fillId="0" borderId="0" xfId="3" applyFont="1"/>
    <xf numFmtId="0" fontId="12" fillId="0" borderId="3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 wrapText="1"/>
    </xf>
    <xf numFmtId="0" fontId="13" fillId="0" borderId="3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3" fontId="7" fillId="0" borderId="3" xfId="3" applyNumberFormat="1" applyFont="1" applyBorder="1" applyAlignment="1">
      <alignment horizontal="right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left" vertical="center" wrapText="1"/>
    </xf>
    <xf numFmtId="3" fontId="7" fillId="0" borderId="0" xfId="3" applyNumberFormat="1" applyFont="1" applyBorder="1" applyAlignment="1">
      <alignment horizontal="right" vertical="center" wrapText="1"/>
    </xf>
    <xf numFmtId="4" fontId="12" fillId="0" borderId="0" xfId="3" applyNumberFormat="1" applyFont="1" applyAlignment="1">
      <alignment horizontal="right"/>
    </xf>
    <xf numFmtId="4" fontId="12" fillId="0" borderId="0" xfId="3" applyNumberFormat="1" applyFont="1" applyAlignment="1">
      <alignment horizontal="left"/>
    </xf>
    <xf numFmtId="4" fontId="12" fillId="0" borderId="0" xfId="3" applyNumberFormat="1" applyFont="1"/>
    <xf numFmtId="4" fontId="7" fillId="0" borderId="0" xfId="3" applyNumberFormat="1" applyFont="1"/>
    <xf numFmtId="4" fontId="7" fillId="0" borderId="0" xfId="3" applyNumberFormat="1" applyFont="1" applyBorder="1" applyAlignment="1">
      <alignment horizontal="right" vertical="top" wrapText="1"/>
    </xf>
    <xf numFmtId="4" fontId="12" fillId="0" borderId="0" xfId="3" applyNumberFormat="1" applyFont="1" applyBorder="1" applyAlignment="1">
      <alignment horizontal="right" vertical="top" wrapText="1"/>
    </xf>
    <xf numFmtId="0" fontId="14" fillId="0" borderId="0" xfId="3" applyFont="1"/>
    <xf numFmtId="0" fontId="12" fillId="0" borderId="0" xfId="3" applyFont="1" applyBorder="1"/>
    <xf numFmtId="0" fontId="7" fillId="0" borderId="0" xfId="3" applyFont="1" applyBorder="1" applyAlignment="1">
      <alignment horizontal="right"/>
    </xf>
    <xf numFmtId="3" fontId="12" fillId="0" borderId="3" xfId="3" applyNumberFormat="1" applyFont="1" applyBorder="1" applyAlignment="1">
      <alignment horizontal="center" vertical="center"/>
    </xf>
    <xf numFmtId="0" fontId="12" fillId="0" borderId="3" xfId="3" applyFont="1" applyBorder="1" applyAlignment="1">
      <alignment horizontal="center"/>
    </xf>
    <xf numFmtId="168" fontId="7" fillId="0" borderId="3" xfId="3" applyNumberFormat="1" applyFont="1" applyBorder="1" applyAlignment="1">
      <alignment horizontal="right" vertical="center" wrapText="1"/>
    </xf>
    <xf numFmtId="0" fontId="11" fillId="0" borderId="0" xfId="3" applyFont="1"/>
    <xf numFmtId="168" fontId="12" fillId="0" borderId="3" xfId="3" applyNumberFormat="1" applyFont="1" applyBorder="1" applyAlignment="1" applyProtection="1">
      <alignment horizontal="right" vertical="center" wrapText="1"/>
      <protection locked="0"/>
    </xf>
    <xf numFmtId="168" fontId="12" fillId="0" borderId="3" xfId="3" applyNumberFormat="1" applyFont="1" applyBorder="1" applyProtection="1">
      <protection locked="0"/>
    </xf>
    <xf numFmtId="168" fontId="12" fillId="0" borderId="3" xfId="3" applyNumberFormat="1" applyFont="1" applyBorder="1" applyAlignment="1" applyProtection="1">
      <alignment horizontal="right" vertical="center"/>
      <protection locked="0"/>
    </xf>
    <xf numFmtId="0" fontId="12" fillId="0" borderId="0" xfId="3" applyFont="1" applyBorder="1" applyAlignment="1">
      <alignment horizontal="center" vertical="center" wrapText="1"/>
    </xf>
    <xf numFmtId="0" fontId="7" fillId="0" borderId="3" xfId="3" applyFont="1" applyBorder="1"/>
    <xf numFmtId="0" fontId="7" fillId="0" borderId="3" xfId="3" applyFont="1" applyBorder="1" applyAlignment="1">
      <alignment horizontal="center"/>
    </xf>
    <xf numFmtId="0" fontId="12" fillId="0" borderId="3" xfId="3" applyFont="1" applyBorder="1" applyAlignment="1">
      <alignment wrapText="1"/>
    </xf>
    <xf numFmtId="0" fontId="9" fillId="0" borderId="3" xfId="3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vertical="top"/>
    </xf>
    <xf numFmtId="4" fontId="12" fillId="0" borderId="0" xfId="1" applyNumberFormat="1" applyFont="1" applyFill="1" applyBorder="1" applyAlignment="1">
      <alignment horizontal="right" vertical="top"/>
    </xf>
    <xf numFmtId="0" fontId="15" fillId="0" borderId="0" xfId="0" applyFont="1"/>
    <xf numFmtId="49" fontId="13" fillId="0" borderId="0" xfId="2" applyNumberFormat="1" applyFont="1" applyFill="1" applyBorder="1" applyAlignment="1">
      <alignment horizontal="left" vertical="top" wrapText="1"/>
    </xf>
    <xf numFmtId="49" fontId="13" fillId="0" borderId="0" xfId="2" applyNumberFormat="1" applyFont="1" applyFill="1" applyBorder="1" applyAlignment="1">
      <alignment horizontal="center" vertical="top" wrapText="1"/>
    </xf>
    <xf numFmtId="4" fontId="13" fillId="0" borderId="0" xfId="1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/>
    </xf>
    <xf numFmtId="49" fontId="16" fillId="0" borderId="0" xfId="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9" fontId="16" fillId="0" borderId="0" xfId="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4" fontId="7" fillId="0" borderId="0" xfId="1" applyNumberFormat="1" applyFont="1" applyFill="1" applyBorder="1" applyAlignment="1">
      <alignment horizontal="right" vertical="top"/>
    </xf>
    <xf numFmtId="0" fontId="17" fillId="0" borderId="3" xfId="0" applyFont="1" applyFill="1" applyBorder="1" applyAlignment="1">
      <alignment horizontal="left" vertical="top"/>
    </xf>
    <xf numFmtId="166" fontId="7" fillId="0" borderId="3" xfId="1" applyNumberFormat="1" applyFont="1" applyFill="1" applyBorder="1" applyAlignment="1" applyProtection="1">
      <alignment horizontal="right" vertical="top"/>
    </xf>
    <xf numFmtId="4" fontId="16" fillId="0" borderId="0" xfId="1" applyNumberFormat="1" applyFont="1" applyFill="1" applyBorder="1" applyAlignment="1" applyProtection="1">
      <alignment horizontal="right" vertical="top" wrapText="1"/>
    </xf>
    <xf numFmtId="4" fontId="7" fillId="0" borderId="0" xfId="1" applyNumberFormat="1" applyFont="1" applyFill="1" applyBorder="1" applyAlignment="1" applyProtection="1">
      <alignment horizontal="right" vertical="top"/>
    </xf>
    <xf numFmtId="49" fontId="16" fillId="0" borderId="3" xfId="2" applyNumberFormat="1" applyFont="1" applyFill="1" applyBorder="1" applyAlignment="1">
      <alignment horizontal="left" vertical="top" wrapText="1"/>
    </xf>
    <xf numFmtId="166" fontId="16" fillId="0" borderId="3" xfId="1" applyNumberFormat="1" applyFont="1" applyFill="1" applyBorder="1" applyAlignment="1" applyProtection="1">
      <alignment horizontal="right" vertical="top" wrapText="1"/>
    </xf>
    <xf numFmtId="49" fontId="16" fillId="0" borderId="6" xfId="2" applyNumberFormat="1" applyFont="1" applyFill="1" applyBorder="1" applyAlignment="1">
      <alignment horizontal="left" vertical="top" wrapText="1"/>
    </xf>
    <xf numFmtId="49" fontId="16" fillId="0" borderId="5" xfId="2" applyNumberFormat="1" applyFont="1" applyFill="1" applyBorder="1" applyAlignment="1">
      <alignment horizontal="left" vertical="top" wrapText="1"/>
    </xf>
    <xf numFmtId="4" fontId="16" fillId="0" borderId="5" xfId="1" applyNumberFormat="1" applyFont="1" applyFill="1" applyBorder="1" applyAlignment="1" applyProtection="1">
      <alignment horizontal="right" vertical="top" wrapText="1"/>
    </xf>
    <xf numFmtId="0" fontId="17" fillId="0" borderId="2" xfId="0" applyFont="1" applyFill="1" applyBorder="1" applyAlignment="1">
      <alignment vertical="top"/>
    </xf>
    <xf numFmtId="166" fontId="7" fillId="0" borderId="2" xfId="1" applyNumberFormat="1" applyFont="1" applyFill="1" applyBorder="1" applyAlignment="1" applyProtection="1">
      <alignment horizontal="right" vertical="top"/>
    </xf>
    <xf numFmtId="0" fontId="7" fillId="0" borderId="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vertical="top"/>
    </xf>
    <xf numFmtId="166" fontId="7" fillId="0" borderId="4" xfId="1" applyNumberFormat="1" applyFont="1" applyFill="1" applyBorder="1" applyAlignment="1" applyProtection="1">
      <alignment horizontal="right" vertical="top"/>
    </xf>
    <xf numFmtId="49" fontId="13" fillId="0" borderId="1" xfId="2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center" vertical="top" wrapText="1"/>
    </xf>
    <xf numFmtId="4" fontId="13" fillId="0" borderId="1" xfId="1" applyNumberFormat="1" applyFont="1" applyFill="1" applyBorder="1" applyAlignment="1">
      <alignment horizontal="right" vertical="top" wrapText="1"/>
    </xf>
    <xf numFmtId="49" fontId="4" fillId="0" borderId="0" xfId="2" applyNumberFormat="1" applyFont="1" applyFill="1" applyBorder="1" applyAlignment="1">
      <alignment horizontal="center" vertical="top" wrapText="1"/>
    </xf>
    <xf numFmtId="0" fontId="18" fillId="0" borderId="0" xfId="0" applyFont="1"/>
    <xf numFmtId="0" fontId="19" fillId="0" borderId="0" xfId="0" applyFont="1"/>
    <xf numFmtId="0" fontId="7" fillId="0" borderId="0" xfId="3" applyFont="1" applyAlignment="1"/>
    <xf numFmtId="0" fontId="7" fillId="0" borderId="3" xfId="3" applyFont="1" applyBorder="1" applyAlignment="1">
      <alignment horizontal="center" wrapText="1"/>
    </xf>
    <xf numFmtId="166" fontId="7" fillId="0" borderId="3" xfId="7" applyNumberFormat="1" applyFont="1" applyBorder="1" applyAlignment="1">
      <alignment horizontal="right" vertical="center" wrapText="1"/>
    </xf>
    <xf numFmtId="168" fontId="7" fillId="0" borderId="3" xfId="3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4" fillId="0" borderId="0" xfId="0" applyFont="1" applyFill="1" applyBorder="1" applyAlignment="1">
      <alignment horizontal="center" vertical="top" wrapText="1"/>
    </xf>
    <xf numFmtId="0" fontId="15" fillId="0" borderId="0" xfId="0" applyFont="1" applyAlignment="1" applyProtection="1">
      <alignment horizontal="center"/>
      <protection locked="0"/>
    </xf>
    <xf numFmtId="0" fontId="7" fillId="0" borderId="0" xfId="3" applyFont="1" applyAlignment="1">
      <alignment horizontal="center"/>
    </xf>
    <xf numFmtId="0" fontId="7" fillId="0" borderId="0" xfId="3" applyFont="1" applyBorder="1" applyAlignment="1">
      <alignment horizontal="center"/>
    </xf>
    <xf numFmtId="0" fontId="14" fillId="0" borderId="0" xfId="3" applyFont="1"/>
    <xf numFmtId="0" fontId="12" fillId="0" borderId="0" xfId="3" applyFont="1" applyBorder="1"/>
    <xf numFmtId="0" fontId="12" fillId="0" borderId="0" xfId="3" applyFont="1" applyAlignment="1">
      <alignment horizontal="left"/>
    </xf>
    <xf numFmtId="4" fontId="12" fillId="0" borderId="0" xfId="3" applyNumberFormat="1" applyFont="1" applyAlignment="1">
      <alignment horizontal="left"/>
    </xf>
    <xf numFmtId="4" fontId="10" fillId="0" borderId="0" xfId="3" applyNumberFormat="1" applyFont="1" applyAlignment="1">
      <alignment horizontal="left"/>
    </xf>
  </cellXfs>
  <cellStyles count="8">
    <cellStyle name="Navadno" xfId="0" builtinId="0"/>
    <cellStyle name="Navadno 2" xfId="3"/>
    <cellStyle name="Navadno 3" xfId="4"/>
    <cellStyle name="Navadno_List1" xfId="2"/>
    <cellStyle name="Valuta" xfId="7" builtinId="4"/>
    <cellStyle name="Valuta 2" xfId="5"/>
    <cellStyle name="Vejica" xfId="1" builtinId="3"/>
    <cellStyle name="Vejica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>
      <selection activeCell="B31" sqref="B31:C35"/>
    </sheetView>
  </sheetViews>
  <sheetFormatPr defaultRowHeight="16.5"/>
  <cols>
    <col min="1" max="1" width="15.85546875" style="58" customWidth="1"/>
    <col min="2" max="2" width="44.5703125" style="58" customWidth="1"/>
    <col min="3" max="3" width="24.140625" style="58" customWidth="1"/>
    <col min="4" max="16384" width="9.140625" style="58"/>
  </cols>
  <sheetData>
    <row r="1" spans="1:3">
      <c r="A1" s="55"/>
      <c r="B1" s="56"/>
      <c r="C1" s="57"/>
    </row>
    <row r="2" spans="1:3" ht="16.5" customHeight="1">
      <c r="A2" s="94" t="s">
        <v>120</v>
      </c>
      <c r="B2" s="94"/>
      <c r="C2" s="94"/>
    </row>
    <row r="3" spans="1:3">
      <c r="A3" s="94"/>
      <c r="B3" s="94"/>
      <c r="C3" s="94"/>
    </row>
    <row r="4" spans="1:3">
      <c r="A4" s="59"/>
      <c r="B4" s="60"/>
      <c r="C4" s="61"/>
    </row>
    <row r="5" spans="1:3">
      <c r="A5" s="55"/>
      <c r="B5" s="56"/>
      <c r="C5" s="57"/>
    </row>
    <row r="6" spans="1:3">
      <c r="A6" s="62" t="s">
        <v>0</v>
      </c>
      <c r="B6" s="63" t="s">
        <v>1</v>
      </c>
      <c r="C6" s="61"/>
    </row>
    <row r="7" spans="1:3">
      <c r="A7" s="64"/>
      <c r="B7" s="65" t="s">
        <v>2</v>
      </c>
      <c r="C7" s="57"/>
    </row>
    <row r="8" spans="1:3">
      <c r="A8" s="64"/>
      <c r="B8" s="65" t="s">
        <v>3</v>
      </c>
      <c r="C8" s="57"/>
    </row>
    <row r="9" spans="1:3">
      <c r="A9" s="63"/>
      <c r="B9" s="66"/>
      <c r="C9" s="61"/>
    </row>
    <row r="10" spans="1:3">
      <c r="A10" s="63"/>
      <c r="B10" s="66"/>
      <c r="C10" s="61"/>
    </row>
    <row r="11" spans="1:3" ht="31.5">
      <c r="A11" s="63" t="s">
        <v>4</v>
      </c>
      <c r="B11" s="86" t="s">
        <v>115</v>
      </c>
      <c r="C11" s="61"/>
    </row>
    <row r="12" spans="1:3">
      <c r="A12" s="59"/>
      <c r="B12" s="60"/>
      <c r="C12" s="61"/>
    </row>
    <row r="13" spans="1:3">
      <c r="A13" s="55"/>
      <c r="B13" s="56"/>
      <c r="C13" s="57"/>
    </row>
    <row r="14" spans="1:3">
      <c r="A14" s="55"/>
      <c r="B14" s="56"/>
      <c r="C14" s="57"/>
    </row>
    <row r="15" spans="1:3">
      <c r="A15" s="55"/>
      <c r="B15" s="56"/>
      <c r="C15" s="57"/>
    </row>
    <row r="16" spans="1:3">
      <c r="A16" s="64"/>
      <c r="B16" s="67" t="s">
        <v>5</v>
      </c>
      <c r="C16" s="68"/>
    </row>
    <row r="17" spans="1:3">
      <c r="A17" s="55"/>
      <c r="B17" s="56"/>
      <c r="C17" s="57"/>
    </row>
    <row r="18" spans="1:3">
      <c r="A18" s="55"/>
      <c r="B18" s="56"/>
      <c r="C18" s="57"/>
    </row>
    <row r="19" spans="1:3">
      <c r="A19" s="69" t="s">
        <v>6</v>
      </c>
      <c r="B19" s="69" t="s">
        <v>106</v>
      </c>
      <c r="C19" s="70">
        <f>'Sob-1'!F31</f>
        <v>0</v>
      </c>
    </row>
    <row r="20" spans="1:3">
      <c r="A20" s="63"/>
      <c r="B20" s="63"/>
      <c r="C20" s="71"/>
    </row>
    <row r="21" spans="1:3">
      <c r="A21" s="69" t="s">
        <v>7</v>
      </c>
      <c r="B21" s="69" t="s">
        <v>107</v>
      </c>
      <c r="C21" s="70">
        <f>'Sob-3'!F34</f>
        <v>0</v>
      </c>
    </row>
    <row r="22" spans="1:3">
      <c r="A22" s="64"/>
      <c r="B22" s="64"/>
      <c r="C22" s="72"/>
    </row>
    <row r="23" spans="1:3">
      <c r="A23" s="73" t="s">
        <v>8</v>
      </c>
      <c r="B23" s="69" t="s">
        <v>108</v>
      </c>
      <c r="C23" s="74">
        <f>'Sob-4'!F29</f>
        <v>0</v>
      </c>
    </row>
    <row r="24" spans="1:3" ht="17.25" thickBot="1">
      <c r="A24" s="75"/>
      <c r="B24" s="76"/>
      <c r="C24" s="77"/>
    </row>
    <row r="25" spans="1:3">
      <c r="A25" s="64"/>
      <c r="B25" s="78" t="s">
        <v>109</v>
      </c>
      <c r="C25" s="79">
        <f>C19+C21+C23</f>
        <v>0</v>
      </c>
    </row>
    <row r="26" spans="1:3">
      <c r="A26" s="64"/>
      <c r="B26" s="56"/>
      <c r="C26" s="56"/>
    </row>
    <row r="27" spans="1:3">
      <c r="A27" s="63"/>
      <c r="B27" s="73" t="s">
        <v>10</v>
      </c>
      <c r="C27" s="74">
        <f>0.2*C25</f>
        <v>0</v>
      </c>
    </row>
    <row r="28" spans="1:3">
      <c r="A28" s="80"/>
      <c r="B28" s="62"/>
      <c r="C28" s="72"/>
    </row>
    <row r="29" spans="1:3">
      <c r="A29" s="64"/>
      <c r="B29" s="81" t="s">
        <v>110</v>
      </c>
      <c r="C29" s="82">
        <f>C25+C27</f>
        <v>0</v>
      </c>
    </row>
    <row r="30" spans="1:3">
      <c r="A30" s="83"/>
      <c r="B30" s="84"/>
      <c r="C30" s="85"/>
    </row>
    <row r="31" spans="1:3">
      <c r="A31" s="88" t="s">
        <v>116</v>
      </c>
      <c r="B31" s="93"/>
      <c r="C31" s="93"/>
    </row>
    <row r="32" spans="1:3">
      <c r="A32" s="87" t="s">
        <v>121</v>
      </c>
      <c r="B32" s="95"/>
      <c r="C32" s="95"/>
    </row>
    <row r="33" spans="2:3">
      <c r="B33" s="95"/>
      <c r="C33" s="95"/>
    </row>
    <row r="34" spans="2:3">
      <c r="B34" s="95"/>
      <c r="C34" s="95"/>
    </row>
    <row r="35" spans="2:3">
      <c r="B35" s="95"/>
      <c r="C35" s="95"/>
    </row>
  </sheetData>
  <sheetProtection password="C7DA" sheet="1" objects="1" scenarios="1"/>
  <mergeCells count="5">
    <mergeCell ref="A2:C3"/>
    <mergeCell ref="B32:C32"/>
    <mergeCell ref="B33:C33"/>
    <mergeCell ref="B34:C34"/>
    <mergeCell ref="B35:C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"/>
  <sheetViews>
    <sheetView topLeftCell="A10" workbookViewId="0">
      <selection activeCell="E7" sqref="E7:E29"/>
    </sheetView>
  </sheetViews>
  <sheetFormatPr defaultRowHeight="15.75"/>
  <cols>
    <col min="1" max="1" width="6.85546875" style="23" customWidth="1"/>
    <col min="2" max="2" width="58.140625" style="23" customWidth="1"/>
    <col min="3" max="3" width="11.140625" style="23" customWidth="1"/>
    <col min="4" max="4" width="8.28515625" style="23" customWidth="1"/>
    <col min="5" max="5" width="11.85546875" style="23" bestFit="1" customWidth="1"/>
    <col min="6" max="6" width="12.85546875" style="23" bestFit="1" customWidth="1"/>
    <col min="7" max="7" width="9.140625" style="23"/>
    <col min="8" max="8" width="11.7109375" style="23" bestFit="1" customWidth="1"/>
    <col min="9" max="10" width="10.85546875" style="23" bestFit="1" customWidth="1"/>
    <col min="11" max="16384" width="9.140625" style="23"/>
  </cols>
  <sheetData>
    <row r="1" spans="1:8" s="4" customFormat="1">
      <c r="A1" s="96" t="s">
        <v>114</v>
      </c>
      <c r="B1" s="96"/>
      <c r="C1" s="96"/>
      <c r="D1" s="96"/>
      <c r="E1" s="96"/>
      <c r="F1" s="96"/>
      <c r="G1" s="20"/>
    </row>
    <row r="2" spans="1:8" s="4" customFormat="1">
      <c r="A2" s="20"/>
      <c r="B2" s="20"/>
      <c r="C2" s="20"/>
      <c r="D2" s="20"/>
      <c r="E2" s="20"/>
      <c r="F2" s="20"/>
      <c r="G2" s="20"/>
    </row>
    <row r="3" spans="1:8" s="4" customFormat="1"/>
    <row r="4" spans="1:8" s="4" customFormat="1">
      <c r="A4" s="97" t="s">
        <v>11</v>
      </c>
      <c r="B4" s="97"/>
      <c r="C4" s="97"/>
      <c r="D4" s="97"/>
      <c r="E4" s="97"/>
      <c r="F4" s="97"/>
      <c r="G4" s="42"/>
      <c r="H4" s="3"/>
    </row>
    <row r="5" spans="1:8" s="4" customFormat="1">
      <c r="A5" s="5"/>
      <c r="B5" s="5"/>
      <c r="C5" s="5"/>
      <c r="D5" s="5"/>
      <c r="E5" s="5"/>
      <c r="F5" s="5"/>
      <c r="G5" s="5"/>
      <c r="H5" s="3"/>
    </row>
    <row r="6" spans="1:8" s="4" customFormat="1" ht="31.5">
      <c r="A6" s="51" t="s">
        <v>12</v>
      </c>
      <c r="B6" s="52" t="s">
        <v>13</v>
      </c>
      <c r="C6" s="51" t="s">
        <v>14</v>
      </c>
      <c r="D6" s="52" t="s">
        <v>15</v>
      </c>
      <c r="E6" s="90" t="s">
        <v>117</v>
      </c>
      <c r="F6" s="90" t="s">
        <v>118</v>
      </c>
    </row>
    <row r="7" spans="1:8" s="22" customFormat="1">
      <c r="A7" s="28" t="s">
        <v>6</v>
      </c>
      <c r="B7" s="24" t="s">
        <v>17</v>
      </c>
      <c r="C7" s="28" t="s">
        <v>16</v>
      </c>
      <c r="D7" s="28">
        <v>1</v>
      </c>
      <c r="E7" s="49"/>
      <c r="F7" s="21">
        <f t="shared" ref="F7:F29" si="0">D7*E7</f>
        <v>0</v>
      </c>
    </row>
    <row r="8" spans="1:8">
      <c r="A8" s="28" t="s">
        <v>7</v>
      </c>
      <c r="B8" s="24" t="s">
        <v>19</v>
      </c>
      <c r="C8" s="28" t="s">
        <v>16</v>
      </c>
      <c r="D8" s="28">
        <v>1</v>
      </c>
      <c r="E8" s="49"/>
      <c r="F8" s="21">
        <f t="shared" si="0"/>
        <v>0</v>
      </c>
    </row>
    <row r="9" spans="1:8">
      <c r="A9" s="25" t="s">
        <v>18</v>
      </c>
      <c r="B9" s="24" t="s">
        <v>20</v>
      </c>
      <c r="C9" s="28" t="s">
        <v>16</v>
      </c>
      <c r="D9" s="28">
        <v>1</v>
      </c>
      <c r="E9" s="49"/>
      <c r="F9" s="21">
        <f t="shared" si="0"/>
        <v>0</v>
      </c>
    </row>
    <row r="10" spans="1:8">
      <c r="A10" s="25" t="s">
        <v>8</v>
      </c>
      <c r="B10" s="24" t="s">
        <v>21</v>
      </c>
      <c r="C10" s="25" t="s">
        <v>22</v>
      </c>
      <c r="D10" s="25">
        <v>16</v>
      </c>
      <c r="E10" s="47"/>
      <c r="F10" s="21">
        <f t="shared" si="0"/>
        <v>0</v>
      </c>
    </row>
    <row r="11" spans="1:8">
      <c r="A11" s="25" t="s">
        <v>9</v>
      </c>
      <c r="B11" s="24" t="s">
        <v>24</v>
      </c>
      <c r="C11" s="25" t="s">
        <v>22</v>
      </c>
      <c r="D11" s="25">
        <v>12</v>
      </c>
      <c r="E11" s="47"/>
      <c r="F11" s="21">
        <f t="shared" si="0"/>
        <v>0</v>
      </c>
    </row>
    <row r="12" spans="1:8">
      <c r="A12" s="25" t="s">
        <v>23</v>
      </c>
      <c r="B12" s="24" t="s">
        <v>26</v>
      </c>
      <c r="C12" s="25" t="s">
        <v>22</v>
      </c>
      <c r="D12" s="25">
        <v>32</v>
      </c>
      <c r="E12" s="47"/>
      <c r="F12" s="21">
        <f t="shared" si="0"/>
        <v>0</v>
      </c>
    </row>
    <row r="13" spans="1:8">
      <c r="A13" s="25" t="s">
        <v>25</v>
      </c>
      <c r="B13" s="24" t="s">
        <v>28</v>
      </c>
      <c r="C13" s="25" t="s">
        <v>29</v>
      </c>
      <c r="D13" s="25">
        <v>330</v>
      </c>
      <c r="E13" s="47"/>
      <c r="F13" s="21">
        <f t="shared" si="0"/>
        <v>0</v>
      </c>
    </row>
    <row r="14" spans="1:8">
      <c r="A14" s="25" t="s">
        <v>27</v>
      </c>
      <c r="B14" s="24" t="s">
        <v>31</v>
      </c>
      <c r="C14" s="25" t="s">
        <v>29</v>
      </c>
      <c r="D14" s="25">
        <v>310</v>
      </c>
      <c r="E14" s="47"/>
      <c r="F14" s="21">
        <f t="shared" si="0"/>
        <v>0</v>
      </c>
    </row>
    <row r="15" spans="1:8">
      <c r="A15" s="25" t="s">
        <v>30</v>
      </c>
      <c r="B15" s="24" t="s">
        <v>33</v>
      </c>
      <c r="C15" s="25" t="s">
        <v>29</v>
      </c>
      <c r="D15" s="25">
        <v>220</v>
      </c>
      <c r="E15" s="47"/>
      <c r="F15" s="21">
        <f t="shared" si="0"/>
        <v>0</v>
      </c>
    </row>
    <row r="16" spans="1:8">
      <c r="A16" s="25" t="s">
        <v>32</v>
      </c>
      <c r="B16" s="24" t="s">
        <v>35</v>
      </c>
      <c r="C16" s="28" t="s">
        <v>16</v>
      </c>
      <c r="D16" s="25">
        <v>1</v>
      </c>
      <c r="E16" s="47"/>
      <c r="F16" s="21">
        <f t="shared" si="0"/>
        <v>0</v>
      </c>
    </row>
    <row r="17" spans="1:9">
      <c r="A17" s="25" t="s">
        <v>34</v>
      </c>
      <c r="B17" s="26" t="s">
        <v>37</v>
      </c>
      <c r="C17" s="25" t="s">
        <v>38</v>
      </c>
      <c r="D17" s="25">
        <v>36</v>
      </c>
      <c r="E17" s="47"/>
      <c r="F17" s="21">
        <f t="shared" si="0"/>
        <v>0</v>
      </c>
    </row>
    <row r="18" spans="1:9">
      <c r="A18" s="25" t="s">
        <v>36</v>
      </c>
      <c r="B18" s="26" t="s">
        <v>40</v>
      </c>
      <c r="C18" s="25" t="s">
        <v>22</v>
      </c>
      <c r="D18" s="25">
        <v>8</v>
      </c>
      <c r="E18" s="47"/>
      <c r="F18" s="21">
        <f t="shared" si="0"/>
        <v>0</v>
      </c>
    </row>
    <row r="19" spans="1:9">
      <c r="A19" s="25" t="s">
        <v>39</v>
      </c>
      <c r="B19" s="24" t="s">
        <v>42</v>
      </c>
      <c r="C19" s="25" t="s">
        <v>22</v>
      </c>
      <c r="D19" s="25">
        <v>16</v>
      </c>
      <c r="E19" s="47"/>
      <c r="F19" s="21">
        <f t="shared" si="0"/>
        <v>0</v>
      </c>
    </row>
    <row r="20" spans="1:9">
      <c r="A20" s="25" t="s">
        <v>41</v>
      </c>
      <c r="B20" s="26" t="s">
        <v>44</v>
      </c>
      <c r="C20" s="25" t="s">
        <v>45</v>
      </c>
      <c r="D20" s="25">
        <v>3</v>
      </c>
      <c r="E20" s="47"/>
      <c r="F20" s="21">
        <f t="shared" si="0"/>
        <v>0</v>
      </c>
    </row>
    <row r="21" spans="1:9">
      <c r="A21" s="25" t="s">
        <v>43</v>
      </c>
      <c r="B21" s="53" t="s">
        <v>47</v>
      </c>
      <c r="C21" s="44" t="s">
        <v>16</v>
      </c>
      <c r="D21" s="44">
        <v>1</v>
      </c>
      <c r="E21" s="48"/>
      <c r="F21" s="21">
        <f t="shared" si="0"/>
        <v>0</v>
      </c>
    </row>
    <row r="22" spans="1:9" ht="31.5">
      <c r="A22" s="25" t="s">
        <v>46</v>
      </c>
      <c r="B22" s="26" t="s">
        <v>49</v>
      </c>
      <c r="C22" s="27" t="s">
        <v>29</v>
      </c>
      <c r="D22" s="25">
        <v>130</v>
      </c>
      <c r="E22" s="47"/>
      <c r="F22" s="21">
        <f t="shared" si="0"/>
        <v>0</v>
      </c>
      <c r="I22" s="41"/>
    </row>
    <row r="23" spans="1:9" ht="31.5">
      <c r="A23" s="25" t="s">
        <v>48</v>
      </c>
      <c r="B23" s="26" t="s">
        <v>51</v>
      </c>
      <c r="C23" s="27" t="s">
        <v>29</v>
      </c>
      <c r="D23" s="25">
        <v>200</v>
      </c>
      <c r="E23" s="47"/>
      <c r="F23" s="21">
        <f t="shared" si="0"/>
        <v>0</v>
      </c>
    </row>
    <row r="24" spans="1:9">
      <c r="A24" s="25" t="s">
        <v>50</v>
      </c>
      <c r="B24" s="26" t="s">
        <v>53</v>
      </c>
      <c r="C24" s="28" t="s">
        <v>29</v>
      </c>
      <c r="D24" s="25">
        <v>310</v>
      </c>
      <c r="E24" s="47"/>
      <c r="F24" s="21">
        <f t="shared" si="0"/>
        <v>0</v>
      </c>
    </row>
    <row r="25" spans="1:9" ht="31.5">
      <c r="A25" s="25" t="s">
        <v>52</v>
      </c>
      <c r="B25" s="26" t="s">
        <v>55</v>
      </c>
      <c r="C25" s="25" t="s">
        <v>29</v>
      </c>
      <c r="D25" s="25">
        <v>220</v>
      </c>
      <c r="E25" s="47"/>
      <c r="F25" s="21">
        <f t="shared" si="0"/>
        <v>0</v>
      </c>
    </row>
    <row r="26" spans="1:9">
      <c r="A26" s="25" t="s">
        <v>54</v>
      </c>
      <c r="B26" s="24" t="s">
        <v>57</v>
      </c>
      <c r="C26" s="25" t="s">
        <v>16</v>
      </c>
      <c r="D26" s="25">
        <v>1</v>
      </c>
      <c r="E26" s="47"/>
      <c r="F26" s="21">
        <f t="shared" si="0"/>
        <v>0</v>
      </c>
    </row>
    <row r="27" spans="1:9">
      <c r="A27" s="25" t="s">
        <v>56</v>
      </c>
      <c r="B27" s="24" t="s">
        <v>59</v>
      </c>
      <c r="C27" s="25" t="s">
        <v>16</v>
      </c>
      <c r="D27" s="25">
        <v>1</v>
      </c>
      <c r="E27" s="47"/>
      <c r="F27" s="21">
        <f t="shared" si="0"/>
        <v>0</v>
      </c>
    </row>
    <row r="28" spans="1:9">
      <c r="A28" s="25" t="s">
        <v>58</v>
      </c>
      <c r="B28" s="24" t="s">
        <v>61</v>
      </c>
      <c r="C28" s="25" t="s">
        <v>16</v>
      </c>
      <c r="D28" s="25">
        <v>1</v>
      </c>
      <c r="E28" s="47"/>
      <c r="F28" s="21">
        <f t="shared" si="0"/>
        <v>0</v>
      </c>
    </row>
    <row r="29" spans="1:9">
      <c r="A29" s="25" t="s">
        <v>60</v>
      </c>
      <c r="B29" s="24" t="s">
        <v>63</v>
      </c>
      <c r="C29" s="25" t="s">
        <v>16</v>
      </c>
      <c r="D29" s="25">
        <v>1</v>
      </c>
      <c r="E29" s="47"/>
      <c r="F29" s="21">
        <f t="shared" si="0"/>
        <v>0</v>
      </c>
    </row>
    <row r="30" spans="1:9">
      <c r="A30" s="25"/>
      <c r="B30" s="29" t="s">
        <v>112</v>
      </c>
      <c r="C30" s="29"/>
      <c r="D30" s="29"/>
      <c r="E30" s="30"/>
      <c r="F30" s="45">
        <f>SUM(F7:F29)</f>
        <v>0</v>
      </c>
    </row>
    <row r="31" spans="1:9">
      <c r="A31" s="29"/>
      <c r="B31" s="29" t="s">
        <v>113</v>
      </c>
      <c r="C31" s="29"/>
      <c r="D31" s="29"/>
      <c r="E31" s="30"/>
      <c r="F31" s="45">
        <f>F30/1.2</f>
        <v>0</v>
      </c>
    </row>
    <row r="32" spans="1:9">
      <c r="A32" s="29"/>
      <c r="B32" s="29" t="s">
        <v>111</v>
      </c>
      <c r="C32" s="29"/>
      <c r="D32" s="29"/>
      <c r="E32" s="30"/>
      <c r="F32" s="45">
        <f>F31*0.2</f>
        <v>0</v>
      </c>
    </row>
    <row r="33" spans="1:10">
      <c r="A33" s="31"/>
      <c r="D33" s="34"/>
      <c r="E33" s="100"/>
      <c r="F33" s="100"/>
    </row>
    <row r="34" spans="1:10">
      <c r="D34" s="34"/>
      <c r="E34" s="101"/>
      <c r="F34" s="101"/>
      <c r="G34" s="35"/>
    </row>
    <row r="35" spans="1:10">
      <c r="D35" s="34"/>
      <c r="E35" s="36"/>
      <c r="F35" s="36"/>
    </row>
    <row r="36" spans="1:10">
      <c r="C36" s="4"/>
      <c r="D36" s="37"/>
      <c r="E36" s="37"/>
      <c r="F36" s="37"/>
    </row>
    <row r="37" spans="1:10">
      <c r="B37" s="4"/>
      <c r="C37" s="4"/>
      <c r="D37" s="4"/>
      <c r="E37" s="4"/>
      <c r="F37" s="38"/>
      <c r="I37" s="36"/>
      <c r="J37" s="36"/>
    </row>
    <row r="38" spans="1:10">
      <c r="B38" s="4"/>
      <c r="C38" s="4"/>
      <c r="D38" s="4"/>
      <c r="E38" s="4"/>
      <c r="F38" s="38"/>
      <c r="J38" s="36"/>
    </row>
    <row r="39" spans="1:10">
      <c r="F39" s="39"/>
    </row>
    <row r="41" spans="1:10">
      <c r="B41" s="40"/>
      <c r="C41" s="40"/>
      <c r="D41" s="98"/>
      <c r="E41" s="98"/>
      <c r="F41" s="98"/>
    </row>
    <row r="42" spans="1:10">
      <c r="A42" s="40"/>
      <c r="B42" s="40"/>
      <c r="C42" s="40"/>
      <c r="D42" s="98"/>
      <c r="E42" s="98"/>
      <c r="F42" s="98"/>
    </row>
    <row r="43" spans="1:10">
      <c r="A43" s="40"/>
      <c r="B43" s="40"/>
      <c r="C43" s="40"/>
      <c r="D43" s="40"/>
      <c r="E43" s="40"/>
      <c r="F43" s="40"/>
    </row>
    <row r="44" spans="1:10">
      <c r="A44" s="40"/>
      <c r="B44" s="41"/>
      <c r="C44" s="41"/>
      <c r="D44" s="99"/>
      <c r="E44" s="99"/>
      <c r="F44" s="99"/>
    </row>
    <row r="45" spans="1:10">
      <c r="A45" s="41"/>
      <c r="B45" s="50"/>
      <c r="C45" s="50"/>
      <c r="D45" s="50"/>
      <c r="E45" s="50"/>
      <c r="F45" s="50"/>
    </row>
    <row r="46" spans="1:10">
      <c r="A46" s="50"/>
      <c r="E46" s="40"/>
      <c r="F46" s="40"/>
      <c r="G46" s="41"/>
    </row>
    <row r="47" spans="1:10">
      <c r="E47" s="40"/>
      <c r="F47" s="40"/>
    </row>
  </sheetData>
  <sheetProtection password="C7DA" sheet="1" objects="1" scenarios="1"/>
  <mergeCells count="7">
    <mergeCell ref="A1:F1"/>
    <mergeCell ref="A4:F4"/>
    <mergeCell ref="D41:F41"/>
    <mergeCell ref="D42:F42"/>
    <mergeCell ref="D44:F44"/>
    <mergeCell ref="E33:F33"/>
    <mergeCell ref="E34:F3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2"/>
  <sheetViews>
    <sheetView topLeftCell="A25" workbookViewId="0">
      <selection activeCell="E32" sqref="E6:E32"/>
    </sheetView>
  </sheetViews>
  <sheetFormatPr defaultRowHeight="12.75"/>
  <cols>
    <col min="1" max="1" width="6.85546875" style="8" bestFit="1" customWidth="1"/>
    <col min="2" max="2" width="45.42578125" style="8" customWidth="1"/>
    <col min="3" max="3" width="11.140625" style="8" bestFit="1" customWidth="1"/>
    <col min="4" max="4" width="8.28515625" style="8" bestFit="1" customWidth="1"/>
    <col min="5" max="5" width="11.85546875" style="8" bestFit="1" customWidth="1"/>
    <col min="6" max="6" width="14.5703125" style="8" customWidth="1"/>
    <col min="7" max="7" width="9.140625" style="8"/>
    <col min="8" max="8" width="11.7109375" style="8" bestFit="1" customWidth="1"/>
    <col min="9" max="10" width="10.85546875" style="8" bestFit="1" customWidth="1"/>
    <col min="11" max="16384" width="9.140625" style="8"/>
  </cols>
  <sheetData>
    <row r="1" spans="1:8" s="1" customFormat="1" ht="18">
      <c r="A1" s="96" t="s">
        <v>94</v>
      </c>
      <c r="B1" s="96"/>
      <c r="C1" s="96"/>
      <c r="D1" s="96"/>
      <c r="E1" s="96"/>
      <c r="F1" s="96"/>
      <c r="G1" s="2"/>
    </row>
    <row r="2" spans="1:8" s="1" customFormat="1" ht="11.25" customHeight="1"/>
    <row r="3" spans="1:8" s="4" customFormat="1" ht="15.75">
      <c r="A3" s="97" t="s">
        <v>93</v>
      </c>
      <c r="B3" s="97"/>
      <c r="C3" s="97"/>
      <c r="D3" s="97"/>
      <c r="E3" s="97"/>
      <c r="F3" s="97"/>
      <c r="G3" s="42"/>
      <c r="H3" s="3"/>
    </row>
    <row r="4" spans="1:8" s="4" customFormat="1" ht="15.75">
      <c r="A4" s="5"/>
      <c r="B4" s="5"/>
      <c r="C4" s="5"/>
      <c r="D4" s="5"/>
      <c r="E4" s="5"/>
      <c r="F4" s="5"/>
      <c r="G4" s="5"/>
      <c r="H4" s="3"/>
    </row>
    <row r="5" spans="1:8" s="6" customFormat="1" ht="31.5">
      <c r="A5" s="51" t="s">
        <v>12</v>
      </c>
      <c r="B5" s="52" t="s">
        <v>13</v>
      </c>
      <c r="C5" s="51" t="s">
        <v>14</v>
      </c>
      <c r="D5" s="52" t="s">
        <v>15</v>
      </c>
      <c r="E5" s="90" t="s">
        <v>117</v>
      </c>
      <c r="F5" s="90" t="s">
        <v>118</v>
      </c>
    </row>
    <row r="6" spans="1:8" s="7" customFormat="1" ht="31.5">
      <c r="A6" s="28" t="s">
        <v>6</v>
      </c>
      <c r="B6" s="24" t="s">
        <v>92</v>
      </c>
      <c r="C6" s="28" t="s">
        <v>16</v>
      </c>
      <c r="D6" s="28">
        <v>1</v>
      </c>
      <c r="E6" s="49"/>
      <c r="F6" s="21">
        <f t="shared" ref="F6:F32" si="0">D6*E6</f>
        <v>0</v>
      </c>
    </row>
    <row r="7" spans="1:8" ht="15.75">
      <c r="A7" s="28" t="s">
        <v>7</v>
      </c>
      <c r="B7" s="24" t="s">
        <v>91</v>
      </c>
      <c r="C7" s="28" t="s">
        <v>16</v>
      </c>
      <c r="D7" s="28">
        <v>1</v>
      </c>
      <c r="E7" s="49"/>
      <c r="F7" s="21">
        <f t="shared" si="0"/>
        <v>0</v>
      </c>
    </row>
    <row r="8" spans="1:8" ht="15.75">
      <c r="A8" s="25" t="s">
        <v>18</v>
      </c>
      <c r="B8" s="24" t="s">
        <v>90</v>
      </c>
      <c r="C8" s="28" t="s">
        <v>16</v>
      </c>
      <c r="D8" s="28">
        <v>1</v>
      </c>
      <c r="E8" s="49"/>
      <c r="F8" s="21">
        <f t="shared" si="0"/>
        <v>0</v>
      </c>
    </row>
    <row r="9" spans="1:8" ht="47.25">
      <c r="A9" s="25" t="s">
        <v>8</v>
      </c>
      <c r="B9" s="24" t="s">
        <v>89</v>
      </c>
      <c r="C9" s="25" t="s">
        <v>29</v>
      </c>
      <c r="D9" s="25">
        <v>600</v>
      </c>
      <c r="E9" s="47"/>
      <c r="F9" s="21">
        <f t="shared" si="0"/>
        <v>0</v>
      </c>
    </row>
    <row r="10" spans="1:8" ht="47.25">
      <c r="A10" s="25" t="s">
        <v>9</v>
      </c>
      <c r="B10" s="24" t="s">
        <v>88</v>
      </c>
      <c r="C10" s="43" t="s">
        <v>29</v>
      </c>
      <c r="D10" s="25">
        <v>600</v>
      </c>
      <c r="E10" s="47"/>
      <c r="F10" s="21">
        <f t="shared" si="0"/>
        <v>0</v>
      </c>
    </row>
    <row r="11" spans="1:8" ht="47.25">
      <c r="A11" s="25" t="s">
        <v>23</v>
      </c>
      <c r="B11" s="24" t="s">
        <v>87</v>
      </c>
      <c r="C11" s="25" t="s">
        <v>29</v>
      </c>
      <c r="D11" s="25">
        <v>600</v>
      </c>
      <c r="E11" s="47"/>
      <c r="F11" s="21">
        <f t="shared" si="0"/>
        <v>0</v>
      </c>
    </row>
    <row r="12" spans="1:8" ht="31.5">
      <c r="A12" s="25" t="s">
        <v>25</v>
      </c>
      <c r="B12" s="24" t="s">
        <v>86</v>
      </c>
      <c r="C12" s="25" t="s">
        <v>16</v>
      </c>
      <c r="D12" s="25">
        <v>1</v>
      </c>
      <c r="E12" s="47"/>
      <c r="F12" s="21">
        <f t="shared" si="0"/>
        <v>0</v>
      </c>
    </row>
    <row r="13" spans="1:8" ht="63">
      <c r="A13" s="25" t="s">
        <v>27</v>
      </c>
      <c r="B13" s="24" t="s">
        <v>85</v>
      </c>
      <c r="C13" s="25" t="s">
        <v>29</v>
      </c>
      <c r="D13" s="25">
        <v>630</v>
      </c>
      <c r="E13" s="47"/>
      <c r="F13" s="21">
        <f t="shared" si="0"/>
        <v>0</v>
      </c>
    </row>
    <row r="14" spans="1:8" ht="47.25">
      <c r="A14" s="25" t="s">
        <v>30</v>
      </c>
      <c r="B14" s="24" t="s">
        <v>84</v>
      </c>
      <c r="C14" s="25" t="s">
        <v>29</v>
      </c>
      <c r="D14" s="25">
        <v>320</v>
      </c>
      <c r="E14" s="47"/>
      <c r="F14" s="21">
        <f t="shared" si="0"/>
        <v>0</v>
      </c>
    </row>
    <row r="15" spans="1:8" ht="15.75">
      <c r="A15" s="25" t="s">
        <v>32</v>
      </c>
      <c r="B15" s="24" t="s">
        <v>83</v>
      </c>
      <c r="C15" s="25" t="s">
        <v>16</v>
      </c>
      <c r="D15" s="25">
        <v>3</v>
      </c>
      <c r="E15" s="47"/>
      <c r="F15" s="21">
        <f t="shared" si="0"/>
        <v>0</v>
      </c>
    </row>
    <row r="16" spans="1:8" ht="31.5">
      <c r="A16" s="25" t="s">
        <v>34</v>
      </c>
      <c r="B16" s="24" t="s">
        <v>82</v>
      </c>
      <c r="C16" s="25" t="s">
        <v>16</v>
      </c>
      <c r="D16" s="25">
        <v>1</v>
      </c>
      <c r="E16" s="47"/>
      <c r="F16" s="21">
        <f t="shared" si="0"/>
        <v>0</v>
      </c>
    </row>
    <row r="17" spans="1:12" ht="31.5">
      <c r="A17" s="25" t="s">
        <v>36</v>
      </c>
      <c r="B17" s="24" t="s">
        <v>81</v>
      </c>
      <c r="C17" s="25" t="s">
        <v>29</v>
      </c>
      <c r="D17" s="25">
        <v>350</v>
      </c>
      <c r="E17" s="47"/>
      <c r="F17" s="21">
        <f t="shared" si="0"/>
        <v>0</v>
      </c>
    </row>
    <row r="18" spans="1:12" ht="31.5">
      <c r="A18" s="25" t="s">
        <v>39</v>
      </c>
      <c r="B18" s="24" t="s">
        <v>80</v>
      </c>
      <c r="C18" s="25" t="s">
        <v>16</v>
      </c>
      <c r="D18" s="25">
        <v>1</v>
      </c>
      <c r="E18" s="47"/>
      <c r="F18" s="21">
        <f t="shared" si="0"/>
        <v>0</v>
      </c>
    </row>
    <row r="19" spans="1:12" ht="15.75">
      <c r="A19" s="25" t="s">
        <v>41</v>
      </c>
      <c r="B19" s="26" t="s">
        <v>37</v>
      </c>
      <c r="C19" s="27" t="s">
        <v>38</v>
      </c>
      <c r="D19" s="25">
        <v>96</v>
      </c>
      <c r="E19" s="47"/>
      <c r="F19" s="21">
        <f t="shared" si="0"/>
        <v>0</v>
      </c>
      <c r="I19" s="9"/>
    </row>
    <row r="20" spans="1:12" ht="15.75">
      <c r="A20" s="25" t="s">
        <v>43</v>
      </c>
      <c r="B20" s="26" t="s">
        <v>79</v>
      </c>
      <c r="C20" s="27" t="s">
        <v>45</v>
      </c>
      <c r="D20" s="25">
        <v>10</v>
      </c>
      <c r="E20" s="47"/>
      <c r="F20" s="21">
        <f t="shared" si="0"/>
        <v>0</v>
      </c>
    </row>
    <row r="21" spans="1:12" ht="15.75">
      <c r="A21" s="25" t="s">
        <v>46</v>
      </c>
      <c r="B21" s="26" t="s">
        <v>78</v>
      </c>
      <c r="C21" s="27" t="s">
        <v>16</v>
      </c>
      <c r="D21" s="25">
        <v>1</v>
      </c>
      <c r="E21" s="47"/>
      <c r="F21" s="21">
        <f t="shared" si="0"/>
        <v>0</v>
      </c>
    </row>
    <row r="22" spans="1:12" ht="15.75">
      <c r="A22" s="25" t="s">
        <v>48</v>
      </c>
      <c r="B22" s="26" t="s">
        <v>77</v>
      </c>
      <c r="C22" s="27" t="s">
        <v>68</v>
      </c>
      <c r="D22" s="25">
        <v>500</v>
      </c>
      <c r="E22" s="47"/>
      <c r="F22" s="21">
        <f t="shared" si="0"/>
        <v>0</v>
      </c>
    </row>
    <row r="23" spans="1:12" ht="15.75">
      <c r="A23" s="25" t="s">
        <v>50</v>
      </c>
      <c r="B23" s="24" t="s">
        <v>76</v>
      </c>
      <c r="C23" s="28" t="s">
        <v>16</v>
      </c>
      <c r="D23" s="25">
        <v>1</v>
      </c>
      <c r="E23" s="47"/>
      <c r="F23" s="21">
        <f t="shared" si="0"/>
        <v>0</v>
      </c>
    </row>
    <row r="24" spans="1:12" ht="31.5">
      <c r="A24" s="25" t="s">
        <v>52</v>
      </c>
      <c r="B24" s="24" t="s">
        <v>75</v>
      </c>
      <c r="C24" s="25" t="s">
        <v>29</v>
      </c>
      <c r="D24" s="25">
        <v>600</v>
      </c>
      <c r="E24" s="47"/>
      <c r="F24" s="21">
        <f t="shared" si="0"/>
        <v>0</v>
      </c>
    </row>
    <row r="25" spans="1:12" ht="31.5">
      <c r="A25" s="25" t="s">
        <v>54</v>
      </c>
      <c r="B25" s="24" t="s">
        <v>74</v>
      </c>
      <c r="C25" s="25" t="s">
        <v>29</v>
      </c>
      <c r="D25" s="25">
        <v>250</v>
      </c>
      <c r="E25" s="47"/>
      <c r="F25" s="21">
        <f t="shared" si="0"/>
        <v>0</v>
      </c>
    </row>
    <row r="26" spans="1:12" ht="31.5">
      <c r="A26" s="25" t="s">
        <v>56</v>
      </c>
      <c r="B26" s="24" t="s">
        <v>73</v>
      </c>
      <c r="C26" s="25" t="s">
        <v>29</v>
      </c>
      <c r="D26" s="25">
        <v>380</v>
      </c>
      <c r="E26" s="47"/>
      <c r="F26" s="21">
        <f t="shared" si="0"/>
        <v>0</v>
      </c>
    </row>
    <row r="27" spans="1:12" ht="31.5">
      <c r="A27" s="25" t="s">
        <v>58</v>
      </c>
      <c r="B27" s="24" t="s">
        <v>72</v>
      </c>
      <c r="C27" s="28" t="s">
        <v>29</v>
      </c>
      <c r="D27" s="25">
        <v>100</v>
      </c>
      <c r="E27" s="47"/>
      <c r="F27" s="21">
        <f t="shared" si="0"/>
        <v>0</v>
      </c>
    </row>
    <row r="28" spans="1:12" ht="31.5">
      <c r="A28" s="25">
        <v>23</v>
      </c>
      <c r="B28" s="24" t="s">
        <v>71</v>
      </c>
      <c r="C28" s="28" t="s">
        <v>29</v>
      </c>
      <c r="D28" s="25">
        <v>250</v>
      </c>
      <c r="E28" s="47"/>
      <c r="F28" s="21">
        <f t="shared" si="0"/>
        <v>0</v>
      </c>
      <c r="L28" s="18"/>
    </row>
    <row r="29" spans="1:12" ht="15.75">
      <c r="A29" s="25" t="s">
        <v>62</v>
      </c>
      <c r="B29" s="24" t="s">
        <v>69</v>
      </c>
      <c r="C29" s="25" t="s">
        <v>68</v>
      </c>
      <c r="D29" s="25">
        <v>53.4</v>
      </c>
      <c r="E29" s="47"/>
      <c r="F29" s="21">
        <f t="shared" si="0"/>
        <v>0</v>
      </c>
    </row>
    <row r="30" spans="1:12" ht="15.75">
      <c r="A30" s="25" t="s">
        <v>70</v>
      </c>
      <c r="B30" s="24" t="s">
        <v>61</v>
      </c>
      <c r="C30" s="25" t="s">
        <v>16</v>
      </c>
      <c r="D30" s="25">
        <v>1</v>
      </c>
      <c r="E30" s="47"/>
      <c r="F30" s="21">
        <f t="shared" si="0"/>
        <v>0</v>
      </c>
    </row>
    <row r="31" spans="1:12" ht="31.5">
      <c r="A31" s="25" t="s">
        <v>67</v>
      </c>
      <c r="B31" s="24" t="s">
        <v>65</v>
      </c>
      <c r="C31" s="25" t="s">
        <v>16</v>
      </c>
      <c r="D31" s="25">
        <v>1</v>
      </c>
      <c r="E31" s="47"/>
      <c r="F31" s="21">
        <f t="shared" si="0"/>
        <v>0</v>
      </c>
    </row>
    <row r="32" spans="1:12" ht="15.75">
      <c r="A32" s="25" t="s">
        <v>66</v>
      </c>
      <c r="B32" s="24" t="s">
        <v>64</v>
      </c>
      <c r="C32" s="25" t="s">
        <v>16</v>
      </c>
      <c r="D32" s="25">
        <v>1</v>
      </c>
      <c r="E32" s="47"/>
      <c r="F32" s="21">
        <f t="shared" si="0"/>
        <v>0</v>
      </c>
    </row>
    <row r="33" spans="1:10" ht="15.75">
      <c r="A33" s="44"/>
      <c r="B33" s="29" t="s">
        <v>112</v>
      </c>
      <c r="C33" s="30"/>
      <c r="D33" s="30"/>
      <c r="E33" s="30"/>
      <c r="F33" s="92">
        <f>SUM(F6:F32)</f>
        <v>0</v>
      </c>
    </row>
    <row r="34" spans="1:10" ht="15.75">
      <c r="A34" s="44"/>
      <c r="B34" s="29" t="s">
        <v>113</v>
      </c>
      <c r="C34" s="29"/>
      <c r="D34" s="29"/>
      <c r="E34" s="30"/>
      <c r="F34" s="92">
        <f>F33/1.2</f>
        <v>0</v>
      </c>
    </row>
    <row r="35" spans="1:10" ht="15.75">
      <c r="A35" s="54"/>
      <c r="B35" s="29" t="s">
        <v>111</v>
      </c>
      <c r="C35" s="29"/>
      <c r="D35" s="29"/>
      <c r="E35" s="30"/>
      <c r="F35" s="92">
        <f>F34*0.2</f>
        <v>0</v>
      </c>
    </row>
    <row r="36" spans="1:10" ht="16.5" customHeight="1">
      <c r="A36" s="10"/>
      <c r="D36" s="11"/>
      <c r="E36" s="102"/>
      <c r="F36" s="102"/>
    </row>
    <row r="37" spans="1:10" ht="18" customHeight="1">
      <c r="G37" s="12"/>
    </row>
    <row r="38" spans="1:10" ht="18" customHeight="1">
      <c r="B38" s="46"/>
      <c r="D38" s="13"/>
      <c r="E38" s="14"/>
      <c r="F38" s="14"/>
    </row>
    <row r="39" spans="1:10" ht="18" customHeight="1">
      <c r="A39" s="46"/>
      <c r="B39" s="46"/>
      <c r="C39" s="6"/>
      <c r="D39" s="15"/>
      <c r="E39" s="15"/>
      <c r="F39" s="15"/>
    </row>
    <row r="40" spans="1:10" ht="18" customHeight="1">
      <c r="A40" s="46"/>
      <c r="B40" s="6"/>
      <c r="C40" s="6"/>
      <c r="D40" s="6"/>
      <c r="E40" s="6"/>
      <c r="F40" s="16"/>
      <c r="I40" s="14"/>
      <c r="J40" s="14"/>
    </row>
    <row r="41" spans="1:10">
      <c r="B41" s="6"/>
      <c r="C41" s="6"/>
      <c r="D41" s="6"/>
      <c r="E41" s="6"/>
      <c r="F41" s="16"/>
      <c r="J41" s="14"/>
    </row>
    <row r="42" spans="1:10">
      <c r="F42" s="17"/>
    </row>
  </sheetData>
  <sheetProtection password="C7DA" sheet="1" objects="1" scenarios="1"/>
  <mergeCells count="3">
    <mergeCell ref="A3:F3"/>
    <mergeCell ref="A1:F1"/>
    <mergeCell ref="E36:F36"/>
  </mergeCells>
  <printOptions horizontalCentered="1"/>
  <pageMargins left="0.25" right="0.25" top="0.75" bottom="0.75" header="0.3" footer="0.3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A3" sqref="A3:F3"/>
    </sheetView>
  </sheetViews>
  <sheetFormatPr defaultRowHeight="15.75"/>
  <cols>
    <col min="1" max="1" width="6.85546875" style="23" bestFit="1" customWidth="1"/>
    <col min="2" max="2" width="59.7109375" style="23" customWidth="1"/>
    <col min="3" max="3" width="11.140625" style="23" customWidth="1"/>
    <col min="4" max="4" width="8.28515625" style="23" bestFit="1" customWidth="1"/>
    <col min="5" max="5" width="11.85546875" style="23" bestFit="1" customWidth="1"/>
    <col min="6" max="6" width="14.5703125" style="23" bestFit="1" customWidth="1"/>
    <col min="7" max="7" width="9.140625" style="23"/>
    <col min="8" max="8" width="11.7109375" style="23" bestFit="1" customWidth="1"/>
    <col min="9" max="10" width="10.85546875" style="23" bestFit="1" customWidth="1"/>
    <col min="11" max="16384" width="9.140625" style="23"/>
  </cols>
  <sheetData>
    <row r="1" spans="1:8" s="4" customFormat="1">
      <c r="A1" s="96" t="s">
        <v>95</v>
      </c>
      <c r="B1" s="96"/>
      <c r="C1" s="96"/>
      <c r="D1" s="96"/>
      <c r="E1" s="96"/>
      <c r="F1" s="96"/>
      <c r="G1" s="89"/>
    </row>
    <row r="2" spans="1:8" s="4" customFormat="1">
      <c r="A2" s="20"/>
      <c r="B2" s="20"/>
      <c r="C2" s="20"/>
      <c r="D2" s="20"/>
      <c r="E2" s="20"/>
      <c r="F2" s="20"/>
      <c r="G2" s="20"/>
    </row>
    <row r="3" spans="1:8" s="4" customFormat="1">
      <c r="A3" s="97" t="s">
        <v>96</v>
      </c>
      <c r="B3" s="97"/>
      <c r="C3" s="97"/>
      <c r="D3" s="97"/>
      <c r="E3" s="97"/>
      <c r="F3" s="97"/>
      <c r="G3" s="19"/>
      <c r="H3" s="3"/>
    </row>
    <row r="4" spans="1:8" s="4" customFormat="1">
      <c r="A4" s="5"/>
      <c r="B4" s="5"/>
      <c r="C4" s="5"/>
      <c r="D4" s="5"/>
      <c r="E4" s="5"/>
      <c r="F4" s="5"/>
      <c r="G4" s="5"/>
      <c r="H4" s="3"/>
    </row>
    <row r="5" spans="1:8" s="4" customFormat="1" ht="31.5">
      <c r="A5" s="51" t="s">
        <v>12</v>
      </c>
      <c r="B5" s="52" t="s">
        <v>13</v>
      </c>
      <c r="C5" s="51" t="s">
        <v>14</v>
      </c>
      <c r="D5" s="52" t="s">
        <v>15</v>
      </c>
      <c r="E5" s="90" t="s">
        <v>117</v>
      </c>
      <c r="F5" s="90" t="s">
        <v>118</v>
      </c>
    </row>
    <row r="6" spans="1:8" s="22" customFormat="1">
      <c r="A6" s="28" t="s">
        <v>6</v>
      </c>
      <c r="B6" s="24" t="s">
        <v>92</v>
      </c>
      <c r="C6" s="28" t="s">
        <v>16</v>
      </c>
      <c r="D6" s="28">
        <v>1</v>
      </c>
      <c r="E6" s="49"/>
      <c r="F6" s="21">
        <f t="shared" ref="F6:F27" si="0">D6*E6</f>
        <v>0</v>
      </c>
    </row>
    <row r="7" spans="1:8">
      <c r="A7" s="28" t="s">
        <v>7</v>
      </c>
      <c r="B7" s="24" t="s">
        <v>91</v>
      </c>
      <c r="C7" s="28" t="s">
        <v>16</v>
      </c>
      <c r="D7" s="28">
        <v>1</v>
      </c>
      <c r="E7" s="49"/>
      <c r="F7" s="21">
        <f t="shared" si="0"/>
        <v>0</v>
      </c>
    </row>
    <row r="8" spans="1:8">
      <c r="A8" s="25" t="s">
        <v>18</v>
      </c>
      <c r="B8" s="24" t="s">
        <v>90</v>
      </c>
      <c r="C8" s="28" t="s">
        <v>16</v>
      </c>
      <c r="D8" s="28">
        <v>1</v>
      </c>
      <c r="E8" s="49"/>
      <c r="F8" s="21">
        <f t="shared" si="0"/>
        <v>0</v>
      </c>
    </row>
    <row r="9" spans="1:8" ht="31.5">
      <c r="A9" s="25" t="s">
        <v>8</v>
      </c>
      <c r="B9" s="24" t="s">
        <v>97</v>
      </c>
      <c r="C9" s="25" t="s">
        <v>29</v>
      </c>
      <c r="D9" s="25">
        <v>500</v>
      </c>
      <c r="E9" s="47"/>
      <c r="F9" s="21">
        <f t="shared" si="0"/>
        <v>0</v>
      </c>
    </row>
    <row r="10" spans="1:8" ht="31.5">
      <c r="A10" s="25" t="s">
        <v>9</v>
      </c>
      <c r="B10" s="24" t="s">
        <v>88</v>
      </c>
      <c r="C10" s="25" t="s">
        <v>29</v>
      </c>
      <c r="D10" s="25">
        <v>500</v>
      </c>
      <c r="E10" s="47"/>
      <c r="F10" s="21">
        <f t="shared" si="0"/>
        <v>0</v>
      </c>
    </row>
    <row r="11" spans="1:8" ht="47.25">
      <c r="A11" s="25" t="s">
        <v>23</v>
      </c>
      <c r="B11" s="24" t="s">
        <v>119</v>
      </c>
      <c r="C11" s="25" t="s">
        <v>29</v>
      </c>
      <c r="D11" s="25">
        <v>700</v>
      </c>
      <c r="E11" s="47"/>
      <c r="F11" s="21">
        <f t="shared" si="0"/>
        <v>0</v>
      </c>
    </row>
    <row r="12" spans="1:8">
      <c r="A12" s="25" t="s">
        <v>25</v>
      </c>
      <c r="B12" s="24" t="s">
        <v>98</v>
      </c>
      <c r="C12" s="25" t="s">
        <v>16</v>
      </c>
      <c r="D12" s="25">
        <v>2</v>
      </c>
      <c r="E12" s="47"/>
      <c r="F12" s="21">
        <f t="shared" si="0"/>
        <v>0</v>
      </c>
    </row>
    <row r="13" spans="1:8">
      <c r="A13" s="25" t="s">
        <v>27</v>
      </c>
      <c r="B13" s="24" t="s">
        <v>99</v>
      </c>
      <c r="C13" s="25" t="s">
        <v>16</v>
      </c>
      <c r="D13" s="25">
        <v>1</v>
      </c>
      <c r="E13" s="47"/>
      <c r="F13" s="21">
        <f t="shared" si="0"/>
        <v>0</v>
      </c>
    </row>
    <row r="14" spans="1:8" ht="31.5">
      <c r="A14" s="25" t="s">
        <v>30</v>
      </c>
      <c r="B14" s="24" t="s">
        <v>100</v>
      </c>
      <c r="C14" s="25" t="s">
        <v>29</v>
      </c>
      <c r="D14" s="25">
        <v>730</v>
      </c>
      <c r="E14" s="47"/>
      <c r="F14" s="21">
        <f t="shared" si="0"/>
        <v>0</v>
      </c>
    </row>
    <row r="15" spans="1:8">
      <c r="A15" s="25" t="s">
        <v>32</v>
      </c>
      <c r="B15" s="24" t="s">
        <v>101</v>
      </c>
      <c r="C15" s="25" t="s">
        <v>16</v>
      </c>
      <c r="D15" s="25">
        <v>1</v>
      </c>
      <c r="E15" s="47"/>
      <c r="F15" s="21">
        <f t="shared" si="0"/>
        <v>0</v>
      </c>
    </row>
    <row r="16" spans="1:8" ht="31.5">
      <c r="A16" s="25" t="s">
        <v>34</v>
      </c>
      <c r="B16" s="24" t="s">
        <v>80</v>
      </c>
      <c r="C16" s="25" t="s">
        <v>16</v>
      </c>
      <c r="D16" s="25">
        <v>1</v>
      </c>
      <c r="E16" s="47"/>
      <c r="F16" s="21">
        <f t="shared" si="0"/>
        <v>0</v>
      </c>
    </row>
    <row r="17" spans="1:6">
      <c r="A17" s="25" t="s">
        <v>36</v>
      </c>
      <c r="B17" s="26" t="s">
        <v>37</v>
      </c>
      <c r="C17" s="27" t="s">
        <v>38</v>
      </c>
      <c r="D17" s="25">
        <v>48</v>
      </c>
      <c r="E17" s="47"/>
      <c r="F17" s="21">
        <f t="shared" si="0"/>
        <v>0</v>
      </c>
    </row>
    <row r="18" spans="1:6">
      <c r="A18" s="25" t="s">
        <v>39</v>
      </c>
      <c r="B18" s="26" t="s">
        <v>79</v>
      </c>
      <c r="C18" s="27" t="s">
        <v>45</v>
      </c>
      <c r="D18" s="25">
        <v>6</v>
      </c>
      <c r="E18" s="47"/>
      <c r="F18" s="21">
        <f t="shared" si="0"/>
        <v>0</v>
      </c>
    </row>
    <row r="19" spans="1:6">
      <c r="A19" s="25" t="s">
        <v>41</v>
      </c>
      <c r="B19" s="26" t="s">
        <v>77</v>
      </c>
      <c r="C19" s="27" t="s">
        <v>68</v>
      </c>
      <c r="D19" s="25">
        <v>400</v>
      </c>
      <c r="E19" s="47"/>
      <c r="F19" s="21">
        <f t="shared" si="0"/>
        <v>0</v>
      </c>
    </row>
    <row r="20" spans="1:6">
      <c r="A20" s="25" t="s">
        <v>43</v>
      </c>
      <c r="B20" s="24" t="s">
        <v>76</v>
      </c>
      <c r="C20" s="28" t="s">
        <v>16</v>
      </c>
      <c r="D20" s="25">
        <v>1</v>
      </c>
      <c r="E20" s="47"/>
      <c r="F20" s="21">
        <f t="shared" si="0"/>
        <v>0</v>
      </c>
    </row>
    <row r="21" spans="1:6" ht="31.5">
      <c r="A21" s="25" t="s">
        <v>46</v>
      </c>
      <c r="B21" s="24" t="s">
        <v>75</v>
      </c>
      <c r="C21" s="25" t="s">
        <v>29</v>
      </c>
      <c r="D21" s="25">
        <v>500</v>
      </c>
      <c r="E21" s="47"/>
      <c r="F21" s="21">
        <f t="shared" si="0"/>
        <v>0</v>
      </c>
    </row>
    <row r="22" spans="1:6" ht="31.5">
      <c r="A22" s="25" t="s">
        <v>48</v>
      </c>
      <c r="B22" s="24" t="s">
        <v>102</v>
      </c>
      <c r="C22" s="28" t="s">
        <v>29</v>
      </c>
      <c r="D22" s="25">
        <v>130</v>
      </c>
      <c r="E22" s="47"/>
      <c r="F22" s="21">
        <f t="shared" si="0"/>
        <v>0</v>
      </c>
    </row>
    <row r="23" spans="1:6" ht="31.5">
      <c r="A23" s="25" t="s">
        <v>50</v>
      </c>
      <c r="B23" s="24" t="s">
        <v>103</v>
      </c>
      <c r="C23" s="28" t="s">
        <v>29</v>
      </c>
      <c r="D23" s="25">
        <v>600</v>
      </c>
      <c r="E23" s="47"/>
      <c r="F23" s="21">
        <f t="shared" si="0"/>
        <v>0</v>
      </c>
    </row>
    <row r="24" spans="1:6">
      <c r="A24" s="25" t="s">
        <v>52</v>
      </c>
      <c r="B24" s="24" t="s">
        <v>104</v>
      </c>
      <c r="C24" s="25" t="s">
        <v>68</v>
      </c>
      <c r="D24" s="25">
        <v>46.6</v>
      </c>
      <c r="E24" s="47"/>
      <c r="F24" s="21">
        <f t="shared" si="0"/>
        <v>0</v>
      </c>
    </row>
    <row r="25" spans="1:6">
      <c r="A25" s="25" t="s">
        <v>54</v>
      </c>
      <c r="B25" s="24" t="s">
        <v>61</v>
      </c>
      <c r="C25" s="25" t="s">
        <v>16</v>
      </c>
      <c r="D25" s="25">
        <v>1</v>
      </c>
      <c r="E25" s="47"/>
      <c r="F25" s="21">
        <f t="shared" si="0"/>
        <v>0</v>
      </c>
    </row>
    <row r="26" spans="1:6">
      <c r="A26" s="25" t="s">
        <v>56</v>
      </c>
      <c r="B26" s="24" t="s">
        <v>105</v>
      </c>
      <c r="C26" s="25" t="s">
        <v>16</v>
      </c>
      <c r="D26" s="25">
        <v>1</v>
      </c>
      <c r="E26" s="47"/>
      <c r="F26" s="21">
        <f t="shared" si="0"/>
        <v>0</v>
      </c>
    </row>
    <row r="27" spans="1:6">
      <c r="A27" s="25" t="s">
        <v>58</v>
      </c>
      <c r="B27" s="24" t="s">
        <v>64</v>
      </c>
      <c r="C27" s="25" t="s">
        <v>16</v>
      </c>
      <c r="D27" s="25">
        <v>1</v>
      </c>
      <c r="E27" s="47"/>
      <c r="F27" s="21">
        <f t="shared" si="0"/>
        <v>0</v>
      </c>
    </row>
    <row r="28" spans="1:6">
      <c r="A28" s="25"/>
      <c r="B28" s="29" t="s">
        <v>112</v>
      </c>
      <c r="C28" s="29"/>
      <c r="D28" s="29"/>
      <c r="E28" s="30"/>
      <c r="F28" s="45">
        <f>SUM(F6:F27)</f>
        <v>0</v>
      </c>
    </row>
    <row r="29" spans="1:6">
      <c r="A29" s="29"/>
      <c r="B29" s="29" t="s">
        <v>113</v>
      </c>
      <c r="C29" s="29"/>
      <c r="D29" s="29"/>
      <c r="E29" s="30"/>
      <c r="F29" s="91">
        <f>F28/1.2</f>
        <v>0</v>
      </c>
    </row>
    <row r="30" spans="1:6">
      <c r="A30" s="29"/>
      <c r="B30" s="29" t="s">
        <v>111</v>
      </c>
      <c r="C30" s="29"/>
      <c r="D30" s="29"/>
      <c r="E30" s="30"/>
      <c r="F30" s="91">
        <f>F29*0.2</f>
        <v>0</v>
      </c>
    </row>
    <row r="31" spans="1:6">
      <c r="A31" s="31"/>
      <c r="B31" s="32"/>
      <c r="C31" s="31"/>
      <c r="D31" s="31"/>
      <c r="E31" s="33"/>
      <c r="F31" s="33"/>
    </row>
  </sheetData>
  <sheetProtection password="C7DA" sheet="1" objects="1" scenarios="1"/>
  <mergeCells count="2">
    <mergeCell ref="A3:F3"/>
    <mergeCell ref="A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Sob-1</vt:lpstr>
      <vt:lpstr>Sob-3</vt:lpstr>
      <vt:lpstr>Sob-4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stefan.cigan</dc:creator>
  <cp:lastModifiedBy>petra.fartek</cp:lastModifiedBy>
  <cp:lastPrinted>2011-08-01T12:54:19Z</cp:lastPrinted>
  <dcterms:created xsi:type="dcterms:W3CDTF">2011-07-28T09:12:03Z</dcterms:created>
  <dcterms:modified xsi:type="dcterms:W3CDTF">2011-08-10T05:44:32Z</dcterms:modified>
</cp:coreProperties>
</file>