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5440" windowHeight="12030" tabRatio="869"/>
  </bookViews>
  <sheets>
    <sheet name="REKAPITULACIJA _ SKUPNA" sheetId="4" r:id="rId1"/>
    <sheet name="REKAPITULACIJA _ KAN" sheetId="5" r:id="rId2"/>
    <sheet name="KANAL 1-0" sheetId="6" r:id="rId3"/>
    <sheet name="KANAL 1-1" sheetId="7" r:id="rId4"/>
    <sheet name="KANAL 1-2" sheetId="8" r:id="rId5"/>
    <sheet name="KANAL 1-5" sheetId="9" r:id="rId6"/>
    <sheet name="KANAL 2-1" sheetId="10" r:id="rId7"/>
    <sheet name="KANAL 2-2" sheetId="11" r:id="rId8"/>
    <sheet name="KANAL 2-3" sheetId="12" r:id="rId9"/>
    <sheet name="KANAL 2-4" sheetId="13" r:id="rId10"/>
    <sheet name="KANAL 3-0" sheetId="14" r:id="rId11"/>
    <sheet name="KANAL 3-2" sheetId="15" r:id="rId12"/>
    <sheet name="cestna rasvetljava" sheetId="16" r:id="rId13"/>
    <sheet name="cesta" sheetId="17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xlnm.Print_Area" localSheetId="13">cesta!$A$1:$F$126</definedName>
    <definedName name="_xlnm.Print_Area" localSheetId="12">'cestna rasvetljava'!$A$1:$G$82</definedName>
    <definedName name="_xlnm.Print_Area" localSheetId="2">'KANAL 1-0'!$A$1:$F$282</definedName>
    <definedName name="_xlnm.Print_Area" localSheetId="3">'KANAL 1-1'!$A$1:$F$237</definedName>
    <definedName name="_xlnm.Print_Area" localSheetId="4">'KANAL 1-2'!$A$1:$F$250</definedName>
    <definedName name="_xlnm.Print_Area" localSheetId="6">'KANAL 2-1'!$A$1:$F$252</definedName>
    <definedName name="_xlnm.Print_Area" localSheetId="7">'KANAL 2-2'!$A$1:$F$250</definedName>
    <definedName name="_xlnm.Print_Area" localSheetId="8">'KANAL 2-3'!$A$1:$F$217</definedName>
    <definedName name="_xlnm.Print_Area" localSheetId="9">'KANAL 2-4'!$A$1:$F$250</definedName>
    <definedName name="_xlnm.Print_Area" localSheetId="10">'KANAL 3-0'!$A$1:$F$238</definedName>
    <definedName name="_xlnm.Print_Area" localSheetId="1">'REKAPITULACIJA _ KAN'!$A$1:$G$49</definedName>
    <definedName name="_xlnm.Print_Area" localSheetId="0">'REKAPITULACIJA _ SKUPNA'!$A$1:$G$30</definedName>
  </definedNames>
  <calcPr calcId="125725"/>
</workbook>
</file>

<file path=xl/calcChain.xml><?xml version="1.0" encoding="utf-8"?>
<calcChain xmlns="http://schemas.openxmlformats.org/spreadsheetml/2006/main">
  <c r="E226" i="8"/>
  <c r="E224"/>
  <c r="E222"/>
  <c r="C202"/>
  <c r="E202" s="1"/>
  <c r="C177"/>
  <c r="E177" s="1"/>
  <c r="C169"/>
  <c r="C198" s="1"/>
  <c r="E142"/>
  <c r="C135"/>
  <c r="E135" s="1"/>
  <c r="E127"/>
  <c r="E117"/>
  <c r="E108"/>
  <c r="E99"/>
  <c r="E93"/>
  <c r="C86"/>
  <c r="E86" s="1"/>
  <c r="E78"/>
  <c r="E71"/>
  <c r="C64"/>
  <c r="E64" s="1"/>
  <c r="E56"/>
  <c r="E38"/>
  <c r="E31"/>
  <c r="E24"/>
  <c r="E20"/>
  <c r="E15"/>
  <c r="E191" i="9"/>
  <c r="E189"/>
  <c r="E187"/>
  <c r="C167"/>
  <c r="E167" s="1"/>
  <c r="C142"/>
  <c r="E142" s="1"/>
  <c r="C134"/>
  <c r="C163" s="1"/>
  <c r="E114"/>
  <c r="E107"/>
  <c r="E97"/>
  <c r="E87"/>
  <c r="E78"/>
  <c r="E70"/>
  <c r="E64"/>
  <c r="E56"/>
  <c r="E38"/>
  <c r="E31"/>
  <c r="C24"/>
  <c r="E24" s="1"/>
  <c r="E20"/>
  <c r="E15"/>
  <c r="E235" i="10"/>
  <c r="E233"/>
  <c r="E231"/>
  <c r="C211"/>
  <c r="E211" s="1"/>
  <c r="C186"/>
  <c r="E186" s="1"/>
  <c r="C178"/>
  <c r="C207" s="1"/>
  <c r="E153"/>
  <c r="C146"/>
  <c r="E146" s="1"/>
  <c r="E138"/>
  <c r="E128"/>
  <c r="E119"/>
  <c r="E110"/>
  <c r="E104"/>
  <c r="E97"/>
  <c r="E90"/>
  <c r="E83"/>
  <c r="E76"/>
  <c r="E68"/>
  <c r="E38"/>
  <c r="E31"/>
  <c r="C24"/>
  <c r="E24" s="1"/>
  <c r="E20"/>
  <c r="E15"/>
  <c r="E235" i="11"/>
  <c r="E233"/>
  <c r="E231"/>
  <c r="C211"/>
  <c r="E211" s="1"/>
  <c r="C186"/>
  <c r="E186" s="1"/>
  <c r="C178"/>
  <c r="E178" s="1"/>
  <c r="E153"/>
  <c r="C146"/>
  <c r="E146" s="1"/>
  <c r="E138"/>
  <c r="E128"/>
  <c r="E119"/>
  <c r="E110"/>
  <c r="E104"/>
  <c r="E97"/>
  <c r="E90"/>
  <c r="E83"/>
  <c r="C76"/>
  <c r="E76" s="1"/>
  <c r="E68"/>
  <c r="E38"/>
  <c r="E31"/>
  <c r="C24"/>
  <c r="E24" s="1"/>
  <c r="E20"/>
  <c r="E15"/>
  <c r="E204" i="12"/>
  <c r="E202"/>
  <c r="E200"/>
  <c r="C180"/>
  <c r="E180" s="1"/>
  <c r="C155"/>
  <c r="C164" s="1"/>
  <c r="C147"/>
  <c r="E147" s="1"/>
  <c r="E127"/>
  <c r="C120"/>
  <c r="E120" s="1"/>
  <c r="E112"/>
  <c r="E102"/>
  <c r="E92"/>
  <c r="E84"/>
  <c r="E78"/>
  <c r="E70"/>
  <c r="E63"/>
  <c r="E55"/>
  <c r="E38"/>
  <c r="E31"/>
  <c r="C24"/>
  <c r="E24" s="1"/>
  <c r="E20"/>
  <c r="E15"/>
  <c r="E236" i="13"/>
  <c r="E234"/>
  <c r="E232"/>
  <c r="C212"/>
  <c r="E212" s="1"/>
  <c r="C208"/>
  <c r="E208" s="1"/>
  <c r="C187"/>
  <c r="C196" s="1"/>
  <c r="C230" s="1"/>
  <c r="E230" s="1"/>
  <c r="E179"/>
  <c r="E154"/>
  <c r="C147"/>
  <c r="E147" s="1"/>
  <c r="E139"/>
  <c r="E129"/>
  <c r="E120"/>
  <c r="E111"/>
  <c r="E105"/>
  <c r="C98"/>
  <c r="E98" s="1"/>
  <c r="E90"/>
  <c r="E83"/>
  <c r="C76"/>
  <c r="E76" s="1"/>
  <c r="E68"/>
  <c r="E38"/>
  <c r="E31"/>
  <c r="C24"/>
  <c r="E24" s="1"/>
  <c r="E20"/>
  <c r="E15"/>
  <c r="E225" i="14"/>
  <c r="E223"/>
  <c r="E221"/>
  <c r="C202"/>
  <c r="E202" s="1"/>
  <c r="E198"/>
  <c r="E194"/>
  <c r="C182"/>
  <c r="C219" s="1"/>
  <c r="E219" s="1"/>
  <c r="E173"/>
  <c r="E165"/>
  <c r="E144"/>
  <c r="C138"/>
  <c r="E138" s="1"/>
  <c r="E125"/>
  <c r="E115"/>
  <c r="E106"/>
  <c r="E97"/>
  <c r="E91"/>
  <c r="C84"/>
  <c r="E84" s="1"/>
  <c r="C77"/>
  <c r="E77" s="1"/>
  <c r="C70"/>
  <c r="E70" s="1"/>
  <c r="C63"/>
  <c r="E63" s="1"/>
  <c r="E55"/>
  <c r="E38"/>
  <c r="E31"/>
  <c r="E24"/>
  <c r="E20"/>
  <c r="E15"/>
  <c r="E219" i="15"/>
  <c r="E217"/>
  <c r="E215"/>
  <c r="C199"/>
  <c r="E199" s="1"/>
  <c r="C195"/>
  <c r="E195" s="1"/>
  <c r="E191"/>
  <c r="C170"/>
  <c r="E170" s="1"/>
  <c r="C162"/>
  <c r="E162" s="1"/>
  <c r="E141"/>
  <c r="C134"/>
  <c r="E134" s="1"/>
  <c r="E126"/>
  <c r="E116"/>
  <c r="E107"/>
  <c r="E98"/>
  <c r="E92"/>
  <c r="E85"/>
  <c r="E77"/>
  <c r="E70"/>
  <c r="E63"/>
  <c r="E55"/>
  <c r="E38"/>
  <c r="E31"/>
  <c r="C24"/>
  <c r="E24" s="1"/>
  <c r="E20"/>
  <c r="E15"/>
  <c r="F58" i="16"/>
  <c r="F57"/>
  <c r="F56"/>
  <c r="A56"/>
  <c r="A57" s="1"/>
  <c r="A58" s="1"/>
  <c r="F55"/>
  <c r="F46"/>
  <c r="F45"/>
  <c r="F44"/>
  <c r="F43"/>
  <c r="F42"/>
  <c r="F41"/>
  <c r="A41"/>
  <c r="A42" s="1"/>
  <c r="A43" s="1"/>
  <c r="A44" s="1"/>
  <c r="A45" s="1"/>
  <c r="A46" s="1"/>
  <c r="F40"/>
  <c r="F32"/>
  <c r="F31"/>
  <c r="F30"/>
  <c r="F29"/>
  <c r="F28"/>
  <c r="F27"/>
  <c r="F26"/>
  <c r="F25"/>
  <c r="A25"/>
  <c r="A26" s="1"/>
  <c r="A27" s="1"/>
  <c r="A28" s="1"/>
  <c r="A29" s="1"/>
  <c r="A30" s="1"/>
  <c r="A31" s="1"/>
  <c r="A32" s="1"/>
  <c r="F24"/>
  <c r="F14"/>
  <c r="F13"/>
  <c r="F12"/>
  <c r="F11"/>
  <c r="F10"/>
  <c r="F9"/>
  <c r="A9"/>
  <c r="A10" s="1"/>
  <c r="A11" s="1"/>
  <c r="A12" s="1"/>
  <c r="A13" s="1"/>
  <c r="A14" s="1"/>
  <c r="F8"/>
  <c r="F117" i="17"/>
  <c r="F116"/>
  <c r="F112"/>
  <c r="F108"/>
  <c r="F105"/>
  <c r="F101"/>
  <c r="F98"/>
  <c r="F93"/>
  <c r="F90"/>
  <c r="F87"/>
  <c r="F84"/>
  <c r="F81"/>
  <c r="F78"/>
  <c r="E120" s="1"/>
  <c r="F66"/>
  <c r="F65"/>
  <c r="F62"/>
  <c r="F59"/>
  <c r="F55"/>
  <c r="F52"/>
  <c r="F48"/>
  <c r="F47"/>
  <c r="F43"/>
  <c r="F40"/>
  <c r="E223" i="7"/>
  <c r="E221"/>
  <c r="E219"/>
  <c r="C199"/>
  <c r="E199" s="1"/>
  <c r="C174"/>
  <c r="C183" s="1"/>
  <c r="C166"/>
  <c r="E166" s="1"/>
  <c r="E141"/>
  <c r="E126"/>
  <c r="E116"/>
  <c r="E107"/>
  <c r="E98"/>
  <c r="E92"/>
  <c r="C85"/>
  <c r="E85" s="1"/>
  <c r="E77"/>
  <c r="C77"/>
  <c r="C134" s="1"/>
  <c r="E134" s="1"/>
  <c r="C70"/>
  <c r="E70" s="1"/>
  <c r="C63"/>
  <c r="E63" s="1"/>
  <c r="E55"/>
  <c r="E38"/>
  <c r="E31"/>
  <c r="E24"/>
  <c r="E20"/>
  <c r="E15"/>
  <c r="E252" i="6"/>
  <c r="E248"/>
  <c r="E246"/>
  <c r="E244"/>
  <c r="E226"/>
  <c r="C222"/>
  <c r="C230" s="1"/>
  <c r="E209"/>
  <c r="E202"/>
  <c r="E195"/>
  <c r="E181"/>
  <c r="E175"/>
  <c r="E167"/>
  <c r="E160"/>
  <c r="E154"/>
  <c r="E146"/>
  <c r="E140"/>
  <c r="C119"/>
  <c r="E119" s="1"/>
  <c r="E111"/>
  <c r="E102"/>
  <c r="E93"/>
  <c r="E87"/>
  <c r="E80"/>
  <c r="E73"/>
  <c r="E66"/>
  <c r="E58"/>
  <c r="E41"/>
  <c r="E34"/>
  <c r="E27"/>
  <c r="E23"/>
  <c r="E18"/>
  <c r="E69" i="17" l="1"/>
  <c r="F69" s="1"/>
  <c r="F72" s="1"/>
  <c r="F20" s="1"/>
  <c r="E187" i="13"/>
  <c r="E15" i="16"/>
  <c r="F71" s="1"/>
  <c r="C195" i="10"/>
  <c r="C229" s="1"/>
  <c r="E229" s="1"/>
  <c r="E33" i="16"/>
  <c r="F72" s="1"/>
  <c r="E161" i="11"/>
  <c r="E242" s="1"/>
  <c r="E47" i="16"/>
  <c r="F73" s="1"/>
  <c r="E59"/>
  <c r="F74" s="1"/>
  <c r="E149" i="15"/>
  <c r="E226" s="1"/>
  <c r="E135" i="12"/>
  <c r="E211" s="1"/>
  <c r="E155"/>
  <c r="E122" i="9"/>
  <c r="E198" s="1"/>
  <c r="C151"/>
  <c r="C185" s="1"/>
  <c r="E185" s="1"/>
  <c r="E169" i="8"/>
  <c r="E211" i="6"/>
  <c r="E264" s="1"/>
  <c r="E127"/>
  <c r="E263" s="1"/>
  <c r="E222"/>
  <c r="E174" i="7"/>
  <c r="E41" i="14"/>
  <c r="E232" s="1"/>
  <c r="E41" i="15"/>
  <c r="E225" s="1"/>
  <c r="E41" i="13"/>
  <c r="E242" s="1"/>
  <c r="E41" i="12"/>
  <c r="E210" s="1"/>
  <c r="E41" i="11"/>
  <c r="E241" s="1"/>
  <c r="E41" i="8"/>
  <c r="E232" s="1"/>
  <c r="E41" i="7"/>
  <c r="E229" s="1"/>
  <c r="E44" i="6"/>
  <c r="E262" s="1"/>
  <c r="C206" i="8"/>
  <c r="E198"/>
  <c r="C171" i="9"/>
  <c r="E163"/>
  <c r="C215" i="10"/>
  <c r="E207"/>
  <c r="E149" i="7"/>
  <c r="E230" s="1"/>
  <c r="E41" i="9"/>
  <c r="E197" s="1"/>
  <c r="C217" i="7"/>
  <c r="E217" s="1"/>
  <c r="E183"/>
  <c r="C198" i="12"/>
  <c r="E198" s="1"/>
  <c r="E164"/>
  <c r="E150" i="8"/>
  <c r="E233" s="1"/>
  <c r="E162" i="13"/>
  <c r="E243" s="1"/>
  <c r="E41" i="10"/>
  <c r="E241" s="1"/>
  <c r="E161"/>
  <c r="E242" s="1"/>
  <c r="E182" i="14"/>
  <c r="E185" s="1"/>
  <c r="E234" s="1"/>
  <c r="C216" i="13"/>
  <c r="C176" i="12"/>
  <c r="C195" i="11"/>
  <c r="E134" i="9"/>
  <c r="C195" i="7"/>
  <c r="C179" i="15"/>
  <c r="C204"/>
  <c r="C133" i="14"/>
  <c r="E133" s="1"/>
  <c r="E152" s="1"/>
  <c r="E233" s="1"/>
  <c r="C207" i="11"/>
  <c r="E178" i="10"/>
  <c r="E195"/>
  <c r="C207" i="14"/>
  <c r="E196" i="13"/>
  <c r="E199" s="1"/>
  <c r="E244" s="1"/>
  <c r="C186" i="8"/>
  <c r="C235" i="6"/>
  <c r="E230"/>
  <c r="E151" i="9" l="1"/>
  <c r="E198" i="10"/>
  <c r="E243" s="1"/>
  <c r="F120" i="17"/>
  <c r="F122" s="1"/>
  <c r="F22" s="1"/>
  <c r="F25" s="1"/>
  <c r="F75" i="16"/>
  <c r="F76" s="1"/>
  <c r="F77" s="1"/>
  <c r="F78" s="1"/>
  <c r="F79" s="1"/>
  <c r="E12" i="4" s="1"/>
  <c r="E167" i="12"/>
  <c r="E212" s="1"/>
  <c r="E186" i="7"/>
  <c r="E231" s="1"/>
  <c r="E216" i="13"/>
  <c r="C221"/>
  <c r="C203" i="7"/>
  <c r="E195"/>
  <c r="E176" i="12"/>
  <c r="C184"/>
  <c r="E215" i="10"/>
  <c r="C220"/>
  <c r="E171" i="9"/>
  <c r="C176"/>
  <c r="E206" i="8"/>
  <c r="C211"/>
  <c r="C208" i="15"/>
  <c r="E208" s="1"/>
  <c r="E204"/>
  <c r="E207" i="14"/>
  <c r="C214"/>
  <c r="E214" s="1"/>
  <c r="C215" i="11"/>
  <c r="E207"/>
  <c r="C220" i="8"/>
  <c r="E220" s="1"/>
  <c r="E186"/>
  <c r="E189" s="1"/>
  <c r="E234" s="1"/>
  <c r="C213" i="15"/>
  <c r="E213" s="1"/>
  <c r="E221" s="1"/>
  <c r="E228" s="1"/>
  <c r="E229" s="1"/>
  <c r="E230" s="1"/>
  <c r="D20" i="5" s="1"/>
  <c r="E179" i="15"/>
  <c r="E182" s="1"/>
  <c r="E227" s="1"/>
  <c r="C229" i="11"/>
  <c r="E229" s="1"/>
  <c r="E195"/>
  <c r="E198" s="1"/>
  <c r="E243" s="1"/>
  <c r="E154" i="9"/>
  <c r="E199" s="1"/>
  <c r="E235" i="6"/>
  <c r="C239"/>
  <c r="E239" s="1"/>
  <c r="F27" i="17" l="1"/>
  <c r="F28" s="1"/>
  <c r="F29" s="1"/>
  <c r="F30" s="1"/>
  <c r="E11" i="4" s="1"/>
  <c r="E227" i="14"/>
  <c r="E235" s="1"/>
  <c r="E236" s="1"/>
  <c r="E237" s="1"/>
  <c r="D19" i="5" s="1"/>
  <c r="C215" i="8"/>
  <c r="E215" s="1"/>
  <c r="E211"/>
  <c r="C224" i="10"/>
  <c r="E224" s="1"/>
  <c r="E220"/>
  <c r="C220" i="11"/>
  <c r="E215"/>
  <c r="E176" i="9"/>
  <c r="C180"/>
  <c r="E180" s="1"/>
  <c r="E184" i="12"/>
  <c r="C189"/>
  <c r="E221" i="13"/>
  <c r="C225"/>
  <c r="E225" s="1"/>
  <c r="C208" i="7"/>
  <c r="E203"/>
  <c r="E254" i="6"/>
  <c r="E265" s="1"/>
  <c r="E266" s="1"/>
  <c r="E267" s="1"/>
  <c r="D11" i="5" s="1"/>
  <c r="E228" i="8" l="1"/>
  <c r="E235" s="1"/>
  <c r="E236" s="1"/>
  <c r="E237" s="1"/>
  <c r="D13" i="5" s="1"/>
  <c r="E237" i="10"/>
  <c r="E244" s="1"/>
  <c r="E245" s="1"/>
  <c r="E246" s="1"/>
  <c r="D15" i="5" s="1"/>
  <c r="E208" i="7"/>
  <c r="C212"/>
  <c r="E212" s="1"/>
  <c r="E220" i="11"/>
  <c r="C224"/>
  <c r="E224" s="1"/>
  <c r="E189" i="12"/>
  <c r="C193"/>
  <c r="E193" s="1"/>
  <c r="E238" i="13"/>
  <c r="E245" s="1"/>
  <c r="E246" s="1"/>
  <c r="E247" s="1"/>
  <c r="D18" i="5" s="1"/>
  <c r="E193" i="9"/>
  <c r="E200" s="1"/>
  <c r="E201" s="1"/>
  <c r="E202" s="1"/>
  <c r="D14" i="5" s="1"/>
  <c r="E206" i="12" l="1"/>
  <c r="E213" s="1"/>
  <c r="E214" s="1"/>
  <c r="E215" s="1"/>
  <c r="D17" i="5" s="1"/>
  <c r="E225" i="7"/>
  <c r="E232" s="1"/>
  <c r="E233" s="1"/>
  <c r="E234" s="1"/>
  <c r="D12" i="5" s="1"/>
  <c r="E237" i="11"/>
  <c r="E244" s="1"/>
  <c r="E245" s="1"/>
  <c r="E246" s="1"/>
  <c r="D16" i="5" s="1"/>
  <c r="D23" l="1"/>
  <c r="D24" s="1"/>
  <c r="D25" s="1"/>
  <c r="E10" i="4" s="1"/>
  <c r="E13" s="1"/>
</calcChain>
</file>

<file path=xl/sharedStrings.xml><?xml version="1.0" encoding="utf-8"?>
<sst xmlns="http://schemas.openxmlformats.org/spreadsheetml/2006/main" count="2023" uniqueCount="310">
  <si>
    <t>Investitor/Naročnik: Mestna občina Murska Sobota</t>
  </si>
  <si>
    <t>Objekt:</t>
  </si>
  <si>
    <t>KANALIZACIJSKO OMREŽJE NA PUŠČI - FAZA 3</t>
  </si>
  <si>
    <t>REKAPITULACIJA SKUPNA</t>
  </si>
  <si>
    <t>1.</t>
  </si>
  <si>
    <t>KANALIZACIJSKO OMREŽJE</t>
  </si>
  <si>
    <t xml:space="preserve">2. </t>
  </si>
  <si>
    <t>CESTA</t>
  </si>
  <si>
    <t>3.</t>
  </si>
  <si>
    <t>CESTNA RASVETJAVA</t>
  </si>
  <si>
    <t xml:space="preserve">SKUPAJ </t>
  </si>
  <si>
    <t>Popis del za kanalizacijsko omrežje</t>
  </si>
  <si>
    <t>REKAPITULACIJA STROŠKOV</t>
  </si>
  <si>
    <t>K</t>
  </si>
  <si>
    <t>1-0</t>
  </si>
  <si>
    <t>(del)</t>
  </si>
  <si>
    <t>1_1</t>
  </si>
  <si>
    <t>1_2</t>
  </si>
  <si>
    <t>1_5</t>
  </si>
  <si>
    <t>2_1</t>
  </si>
  <si>
    <t>2_2</t>
  </si>
  <si>
    <t>2_3</t>
  </si>
  <si>
    <t>2_4</t>
  </si>
  <si>
    <t>3_0</t>
  </si>
  <si>
    <t>3_2</t>
  </si>
  <si>
    <t>SKUPAJ BREZ DDV:</t>
  </si>
  <si>
    <t>SKUPAJ S POPUSTOM:</t>
  </si>
  <si>
    <t xml:space="preserve">OPOMBA: Skladno s 76. a  členom ZDDV-1 se upošteva mehanizem obrnjene davčne obveznosti. </t>
  </si>
  <si>
    <t>Kanal  1-0 in T1.0</t>
  </si>
  <si>
    <t>Št.</t>
  </si>
  <si>
    <t>Enota in opis dela</t>
  </si>
  <si>
    <t>količina</t>
  </si>
  <si>
    <t>cena/enoto v €</t>
  </si>
  <si>
    <t>cena skupaj v €</t>
  </si>
  <si>
    <t>1.0</t>
  </si>
  <si>
    <t>PREDDELA</t>
  </si>
  <si>
    <t xml:space="preserve">Zavarovanje gradbišča med samo gradnjo z </t>
  </si>
  <si>
    <t>vso potrebno signalizacijo in varnostno zaščito</t>
  </si>
  <si>
    <t>za katero mora izvajalec gradbenih del izdelati</t>
  </si>
  <si>
    <t>poseben elaborat za potrebe organizacije gradbišča.</t>
  </si>
  <si>
    <t>V elaboratu morajo biti zajeti vsi posegi v smislu</t>
  </si>
  <si>
    <t>zagotavljenja  varnosti pri gradbenem delu.</t>
  </si>
  <si>
    <t>Dela naj se opravijo v skladu s pogoji upravljalecev</t>
  </si>
  <si>
    <t>ceste.</t>
  </si>
  <si>
    <t>kos</t>
  </si>
  <si>
    <t xml:space="preserve">Zakoličba, trasna in višinska </t>
  </si>
  <si>
    <t>navezava količkov in zavarovanje</t>
  </si>
  <si>
    <t>m</t>
  </si>
  <si>
    <t>Postavitev in zavarovanje prečnih profilov</t>
  </si>
  <si>
    <t>Označba in zavarovanje obstoječih</t>
  </si>
  <si>
    <t>komunalnih vodov. Obračun se izvrši</t>
  </si>
  <si>
    <t xml:space="preserve">po količinah vpisanih v knjigo obračunskih </t>
  </si>
  <si>
    <t>izmer</t>
  </si>
  <si>
    <t>pav</t>
  </si>
  <si>
    <t>Sondažni izkopi za ugotovitev in preverjanje</t>
  </si>
  <si>
    <t>obstoječih komunalnih vodov.</t>
  </si>
  <si>
    <t>Obračun se izvrši po količinah vpisanih v</t>
  </si>
  <si>
    <t>knjigo obračunskih izmer</t>
  </si>
  <si>
    <t>PREDDELA SKUPAJ</t>
  </si>
  <si>
    <t>2.0</t>
  </si>
  <si>
    <t>ZEMELJSKA DELA</t>
  </si>
  <si>
    <t>Strojni izkop gradbenega jarka v lahki zemljini</t>
  </si>
  <si>
    <t xml:space="preserve">(III.kategorija) z nakladanjem in odvozom na </t>
  </si>
  <si>
    <t>začasno deponijo do 3 km.</t>
  </si>
  <si>
    <t>Obračun se izvrši po količinah vpisanih v knjigo</t>
  </si>
  <si>
    <t>obračunskih izmer</t>
  </si>
  <si>
    <t xml:space="preserve">Izkop gradbenega jarka za potrebe vgradnje cevi </t>
  </si>
  <si>
    <t>mora biti širine min. 0,90 m.</t>
  </si>
  <si>
    <t>m3</t>
  </si>
  <si>
    <t>Strojno rezanje obstoječega asfalta v širini 0,90m</t>
  </si>
  <si>
    <t>ter nakladanje in odvoz na začasno deponijo do 3km,</t>
  </si>
  <si>
    <t>vključno z vsemi dodatnimi in pomožnimi deli</t>
  </si>
  <si>
    <t>m1</t>
  </si>
  <si>
    <t>Dovoz, zasip in utrjevanje gramoza za zgornji ustroj cestišča</t>
  </si>
  <si>
    <t>v debelini cca 60 cm, komprimiranje se naj vrši do ustrezne zbitosti</t>
  </si>
  <si>
    <t>m2</t>
  </si>
  <si>
    <t>Opaženje z razpiranjem bočnih strani</t>
  </si>
  <si>
    <t xml:space="preserve">gradbenega jarka pri izkopu 75 st. </t>
  </si>
  <si>
    <t>Ročno planiranje in strojno utrjevanje dna</t>
  </si>
  <si>
    <t xml:space="preserve">gradbenega jarka s komprimiranjem do </t>
  </si>
  <si>
    <t>zbitosti 95 % SPP</t>
  </si>
  <si>
    <t xml:space="preserve"> </t>
  </si>
  <si>
    <t>Dobava in vgraditev peščenega materiala</t>
  </si>
  <si>
    <t xml:space="preserve">za peščeno posteljico (0-4 mm) </t>
  </si>
  <si>
    <t>s komprimacijo do zbitosti 95 % SPP</t>
  </si>
  <si>
    <t>Zasip cevi v coni cevovoda v plasteh 20-30 cm</t>
  </si>
  <si>
    <t xml:space="preserve">z materialom granulacije 0-16  mm, ter strojno </t>
  </si>
  <si>
    <t>komprimacijo do zbitosti 95 % SPP z lahkim</t>
  </si>
  <si>
    <t>komprimacijskim sredstvom.</t>
  </si>
  <si>
    <t>Strojno nakladanje izkopanega materiala</t>
  </si>
  <si>
    <t>na kamion in odvoz na trajno deponijo vključno</t>
  </si>
  <si>
    <t>s stroški deponije.</t>
  </si>
  <si>
    <t>Vse geomehanske preiskave nosilnosti zemeljskih tal</t>
  </si>
  <si>
    <t>in zasipa gradbene jame morajo biti vključene v</t>
  </si>
  <si>
    <t>ponudbeno ceno za izkope in zasipe gradbenih jam.</t>
  </si>
  <si>
    <t xml:space="preserve">Preiskave so določene na osnovi predpisov za </t>
  </si>
  <si>
    <t>izvajanje takšnih zemeljskih del.</t>
  </si>
  <si>
    <t>ZEMELJSKA DELA SKUPAJ</t>
  </si>
  <si>
    <t>3.0</t>
  </si>
  <si>
    <t>KANALIZACIJA</t>
  </si>
  <si>
    <t>Dobava in montaža rebraste kanalizacijske</t>
  </si>
  <si>
    <t>cevi PP DN 250-SIST EN 13476-1 SN 16,</t>
  </si>
  <si>
    <t>vgrajene na peščeno posteljico.</t>
  </si>
  <si>
    <t>Dobava in montaža tlačne kanalizacijske cevi</t>
  </si>
  <si>
    <t>PE 100 d110-SDR 17 SIST ISO 4427</t>
  </si>
  <si>
    <t>vgrajene na peščeno posteljico, vključno z navezavami na jaške</t>
  </si>
  <si>
    <t>Dobava in vgradnja čistilnega jaška</t>
  </si>
  <si>
    <t>DN 100 TIP B iz PE SIST EN 13598-1</t>
  </si>
  <si>
    <t>do globine 1,5 m, Vgradja po SIST EN 1610</t>
  </si>
  <si>
    <t>Vgradnja notranje armature T kos s slepo prirobnico</t>
  </si>
  <si>
    <t>Dobava in montaža vodotesnega jaška</t>
  </si>
  <si>
    <t xml:space="preserve">DN 800 TIP B iz PP SIST EN 13598-1 </t>
  </si>
  <si>
    <t xml:space="preserve">in globine do 3,0m .Vgradnja po SIST EN 1610 </t>
  </si>
  <si>
    <t>Dobava tipskih AB kvadratnih profilov 2,4m x 2,4m, h=3,3m za črpališče, vključno</t>
  </si>
  <si>
    <t xml:space="preserve">z dnom ter povozno ploščo. Upoštevati vsa dodatna in pomožna del, notranji 2x premaz </t>
  </si>
  <si>
    <t>z Hidrotes AN ter izvedbo muld iz MB10, izkopom in zasipom z izkopanim</t>
  </si>
  <si>
    <t>materialom s komprimiranjem. Glej detajl črpališča</t>
  </si>
  <si>
    <t>Izvedba elektro priključka za črpališče. Dobava in vgradnja el.kabla NAYY-J 4X35 mm</t>
  </si>
  <si>
    <t>položenega v teren, globine cca 80 cm, z istočasno položitvijo Zn ozemljenca ter</t>
  </si>
  <si>
    <t>označitvenega traku. Dobavo in montažo dveh tipskih bet.elektro omaric.</t>
  </si>
  <si>
    <t>Upoštevati  vsa dodatna in montažna dela-glej tropolne sheme</t>
  </si>
  <si>
    <t>Dobava in montaža dveh potopnih črpalk, vključno z vso potrebno</t>
  </si>
  <si>
    <t xml:space="preserve">armaturo in krmiljenjem. Črpališče naj ustreza karakteristikam kot </t>
  </si>
  <si>
    <t>je naprimer črpališče BFS-2002-AFP. Glej detajl črpališča</t>
  </si>
  <si>
    <t>komplet</t>
  </si>
  <si>
    <t>Celotna obnova obstoječega črpališča ČRP-MS4. Izvesti po priloženem načrtu rekonstrukcije</t>
  </si>
  <si>
    <t>Upoštevati izkop, zasip, dobavo in vgradnjo tipskih AB kvadratnih elementov</t>
  </si>
  <si>
    <t>njihov 2x premaz s Hidrotesom AN, montažo dveh potopnih črpalk z odprtim hodom</t>
  </si>
  <si>
    <t>celotno armaturo, izvedbo dela tlačnega voda na obstoječega. Črpalka H=7m Q8=12 l/s</t>
  </si>
  <si>
    <t>vklop izklop črpalk s pomočjo hrušk, naprava novega elektro dovoda cca 350 m</t>
  </si>
  <si>
    <t>pod pogoji Elektro Maribor OE-MS, črpališče naj ima lastno elektro krmilje.</t>
  </si>
  <si>
    <t>Upoštevati vsa dodatna in pomožna ter nepredvidena dela 8% od vseh del.</t>
  </si>
  <si>
    <t>Dobava in montaža LTŽ pokrova na zaklep-brez odprtin (25t) DN 600</t>
  </si>
  <si>
    <t xml:space="preserve">za srednje težki promet, vbetoniran v betonski </t>
  </si>
  <si>
    <t>prstan MB 30.Stik med bet.prstanom in</t>
  </si>
  <si>
    <t>konusom jaška zatesniti s trajnoelastičnim kitom</t>
  </si>
  <si>
    <t>kom</t>
  </si>
  <si>
    <t>KANALIZACIJA SKUPAJ :</t>
  </si>
  <si>
    <t>4.0</t>
  </si>
  <si>
    <t>ZAKLJUČNA IN OSTALA DELA</t>
  </si>
  <si>
    <t>Čiščenje kanala po končanih delih z tlačnim</t>
  </si>
  <si>
    <t xml:space="preserve">ispiranjem </t>
  </si>
  <si>
    <t>Čiščenje gradbišča po končanih delih</t>
  </si>
  <si>
    <t>Izvedba geodetskega posnetka novega stanja</t>
  </si>
  <si>
    <t>Snemanje izgrajene kanalizacije s</t>
  </si>
  <si>
    <t>kamero</t>
  </si>
  <si>
    <t>Preizkus tesnosti kanala</t>
  </si>
  <si>
    <t xml:space="preserve">Preizkus tesnosti jaškov </t>
  </si>
  <si>
    <t>po EN 1610/poglavje 13.</t>
  </si>
  <si>
    <t>Projektantski nadzor</t>
  </si>
  <si>
    <t>ur</t>
  </si>
  <si>
    <t>Geomehanski nadzor</t>
  </si>
  <si>
    <t>Izdelava PID-a</t>
  </si>
  <si>
    <t>ZAKLJUČNA IN OSTALA DELA SKUPAJ:</t>
  </si>
  <si>
    <t>Rekapitulacija stroškov:</t>
  </si>
  <si>
    <t>Preddela</t>
  </si>
  <si>
    <t>€</t>
  </si>
  <si>
    <t>Zemeljska dela</t>
  </si>
  <si>
    <t>Kanalizacija</t>
  </si>
  <si>
    <t>Zaključna in ostala dela</t>
  </si>
  <si>
    <t>Nepredvidena dela (največ 3% vseh del, obračun po dejans.stroških)</t>
  </si>
  <si>
    <t>SKUPAJ :</t>
  </si>
  <si>
    <t xml:space="preserve">€ </t>
  </si>
  <si>
    <t>Kanal  1-1</t>
  </si>
  <si>
    <t>Strojni izkop v  debelini cca 60 cm, zgornji ustroj cestišča,</t>
  </si>
  <si>
    <t>z nakladanjem in odvozom na deponijo do 3km, vključno</t>
  </si>
  <si>
    <t>z vsemi dodatnimi in pomožnimi deli</t>
  </si>
  <si>
    <t xml:space="preserve">Zasip cevi nad cono cevovoda v plasteh </t>
  </si>
  <si>
    <t xml:space="preserve">20-30 cm z izkopanim materialom iz začasne </t>
  </si>
  <si>
    <t>deponije s komprimacijo.</t>
  </si>
  <si>
    <t>Stopnja zbitosti je večja ali enaka</t>
  </si>
  <si>
    <t xml:space="preserve"> zbitosti 95 % SPP.</t>
  </si>
  <si>
    <t>Izčrpavanje vode-</t>
  </si>
  <si>
    <t>Nepredvidena dela (največ 3% vseh del, obračun po dejan. stroških)</t>
  </si>
  <si>
    <t>Kanal  1-2</t>
  </si>
  <si>
    <t>Kanal  1-5</t>
  </si>
  <si>
    <t>Nepredvidena dela (največ 3% vseh del, obračun po dej. stroških)</t>
  </si>
  <si>
    <t>Kanal  2-1</t>
  </si>
  <si>
    <t>Kanal  2-2</t>
  </si>
  <si>
    <t>Kanal  2-3</t>
  </si>
  <si>
    <t>Nepredvidena dela (največ 3% vseh del, obračun po dejans. stroških)</t>
  </si>
  <si>
    <t>Kanal  2-4</t>
  </si>
  <si>
    <t xml:space="preserve">€  </t>
  </si>
  <si>
    <t>Kanal  3-0</t>
  </si>
  <si>
    <t>Izdelava prebojev pod obstoječim cestiščem-glej in upoštevaj</t>
  </si>
  <si>
    <t>detajl prečkanja (cca 10m), z vsemi dodatnimi in pomožnimi deli</t>
  </si>
  <si>
    <t>Kanal  3-2</t>
  </si>
  <si>
    <t>Objekt: Kanalizacijsko omrežje na Pušči - faza 3</t>
  </si>
  <si>
    <t>Popis del za cestno  razsvetljavo</t>
  </si>
  <si>
    <t>A. GRADBENA PRIPRAVLJALNA IN KONČNA DELA</t>
  </si>
  <si>
    <t>Poz</t>
  </si>
  <si>
    <t>Popis za dobavo in montažo</t>
  </si>
  <si>
    <t>Količina</t>
  </si>
  <si>
    <t>Enota</t>
  </si>
  <si>
    <t>Cena/enoto</t>
  </si>
  <si>
    <t>Skupna cena</t>
  </si>
  <si>
    <t>Uradna zakoličba trase kablovoda</t>
  </si>
  <si>
    <t>zavarovanje kabelskega jarka po celotni dolžini trase</t>
  </si>
  <si>
    <t>zavarovanje uvozov in peš prehodov</t>
  </si>
  <si>
    <t>prisotnost upravljalca elektroenergetskega omrežja ob delih v bližini NN zemeljskega omrežja</t>
  </si>
  <si>
    <t>prisotnost upravljalca TK omrežja ob delih v bližini TK vodov (Telekom Slovenije</t>
  </si>
  <si>
    <t>prisotnost upravljalca vodovodnega in kanalizacijskega omrežja na gradbišču</t>
  </si>
  <si>
    <t>ostala drobna pripravljalna dela</t>
  </si>
  <si>
    <t>SKUPAJ PRIPRAVLJALNA DELA</t>
  </si>
  <si>
    <t>B. GRADBENA  DELA</t>
  </si>
  <si>
    <t>Ročni in strojni izkop kabelskega jarka (40% -60%) v zemljišču III. kategorije dimenzij 0,4 x 0,8m</t>
  </si>
  <si>
    <t>dobava in polaganje plastične zaščitne cevi za kabel, tip PC-E/110mm na betonsko podlago (pod dovozi)</t>
  </si>
  <si>
    <t>dobava in polaganje plastične rebraste zaščitne cevi za kabel tip RCD Φ75mm</t>
  </si>
  <si>
    <t>dobava in polaganje opozorilnega traku</t>
  </si>
  <si>
    <t>Ročni in strojni (40% -60%) zasip kabelskega jarka v zemljišču III. kategorije dimenzij 0,4 x 0,8m.</t>
  </si>
  <si>
    <t>dobava in postavitev tipskega montažnega betonskega temelja, dimenzij 1x0,5x0,5m, komplet z izkopom, zasipom, utrjevanjem in planiranjem</t>
  </si>
  <si>
    <t>dobava in montaža tipskega, vročepocinkanega koničnega kandelabra z vgreznjenimi vrati,  debelina cinka je minimalno 100m višine h=5m, zgornjega zunanjega premera =60 mm, s sidrno ploščo za pritrditev na montažni betonski temelj</t>
  </si>
  <si>
    <t>dodatna antikorozijska zaščita dela droga in vijakov v zemlji z bitumenskim premazom</t>
  </si>
  <si>
    <t xml:space="preserve">ostala drobna gradbena dela
</t>
  </si>
  <si>
    <t>SKUPAJ GRADBENA DELA</t>
  </si>
  <si>
    <t>C. MONTAŽNA  DELA</t>
  </si>
  <si>
    <r>
      <t>dobava in polaganje energetskega kabla z ojačano izolacijo
-NAYY-J 4x16+2,5 mm</t>
    </r>
    <r>
      <rPr>
        <vertAlign val="super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položen v zaščitno cev RDC  75 mm v zemlji 0.8 m globoko, pri prečkanju ceste pod asfaltiranimi površinami pa v PC-E110mm ceveh na betonski podlagi.</t>
    </r>
  </si>
  <si>
    <t>izdelava kabelskih končnikov in priključitev kablov</t>
  </si>
  <si>
    <t>Dobava svetilke, skupne moči sistema do 35 W LED, z nastavljivim nosilcem in redukcijo ter naslednjimi karakteristikami oz. zahtevami (dopušča se odstopanje od skupne moči sistema 35 W, pri čemer naj bo svetilna učinkovitost min 77 lm/W):
• napajalna napetost svetilke 230 V AC
• svetlobni tok: min.  2.695 lm
• življenjska doba: min. 60.000 ur
• temperatura barve:  do 4200 K
• stopnja zaščite svetilke: IP66
• temperaturno območje delovanja: -30 °C  do +60 °C
• delovna temperatura: do +55 °C
• zaščitni razred: class I ali II
• ohišje svetilke: aluminijeva zlitina
• barva ohišja: RAL 9006
• redukcija moči min. 50 %
• montaža: možnost nastavitve kot svetilke od  min.  -15 °do min. + 15 °
• ULOR=0°
(kot npr. LSL 30 Grah ali Siteco SL 20 ali druga enakovredna)</t>
  </si>
  <si>
    <r>
      <t>instalacija (ožičenje)  kandelabrov (h=5m) in sicer od priključne omarice v svetilki do same svetilke s kablom NYY-J 3x1,5 mm</t>
    </r>
    <r>
      <rPr>
        <vertAlign val="superscript"/>
        <sz val="11"/>
        <rFont val="Arial"/>
        <family val="2"/>
        <charset val="238"/>
      </rPr>
      <t>2</t>
    </r>
    <r>
      <rPr>
        <sz val="10"/>
        <rFont val="Arial"/>
        <family val="2"/>
        <charset val="238"/>
      </rPr>
      <t>, kompletno z priključnim setom Stanovnik PVE-5/16 in vtičnico na višini 4,5m</t>
    </r>
  </si>
  <si>
    <t>dobava in polaganje pocinkanega jeklenega traku, FeZn 25x4 mm, komplet z vsem spojnim materialom, ter spojitvijo s kandelabri, položen v zemljo nad napajalnim kablom, pri prečkanju ceste pod asfaltiranimi površinami pa nad cevjo v kateri je napajalni  kabel.</t>
  </si>
  <si>
    <t xml:space="preserve">Izvedba priključitve nove veje JR na obstoječi drog NN omrežja opremljenega s kablom JR SKS 2x16mm2, vključno z odvodniki, sponkami, ozemljitvenim vodom in vertikalno zaščito odvoda </t>
  </si>
  <si>
    <t>drobni montažni material in pripadajoča dela</t>
  </si>
  <si>
    <t>SKUPAJ MONTAŽNA DELA</t>
  </si>
  <si>
    <t>D. ZAKLJUČNA DELA</t>
  </si>
  <si>
    <t>snemanje trase kablovoda in lokacij svetilk ter vris objektov v kataster</t>
  </si>
  <si>
    <t>kontrolne meritve električnih parametrov kablovoda, ozemljitvene upornosti na vsakem kandelabru, osvetljenosti vzdolž celotne trase</t>
  </si>
  <si>
    <t>ostalo:
-funkcionalni preizkus JR
-priprava tehnične dokumentacije
-pridobitev izjav o izpolnjenih pogojih iz soglasij
-nadzor nad gradnjo
-sodelovanje nadzornika na tehničnem pregledu</t>
  </si>
  <si>
    <t>Izdelava PID projektne dokumentacije</t>
  </si>
  <si>
    <t>SKUPAJ ZAKLJUČNA DELA</t>
  </si>
  <si>
    <t>SKUPAJ JR</t>
  </si>
  <si>
    <t>POPUST ( v % )</t>
  </si>
  <si>
    <t>SKUPAJ S POPUSTOM</t>
  </si>
  <si>
    <t>DDV 22 %</t>
  </si>
  <si>
    <t>SKUPAJ Z DDV</t>
  </si>
  <si>
    <t>Investitor/Naročnik:</t>
  </si>
  <si>
    <t>MESTNA OBČINA MURSKA SOBOTA                       KARDOŠEVA 2, M. SOBOTA</t>
  </si>
  <si>
    <t>Objekt: KANALIZACIJSKO OMREŽJE NA Pušči - faza 3</t>
  </si>
  <si>
    <t>Popis del za cesto</t>
  </si>
  <si>
    <t xml:space="preserve">REKAPITULACIJA  CESTA </t>
  </si>
  <si>
    <t>I.</t>
  </si>
  <si>
    <t>PRIPRAVLJALNA IN ZAKLJUČNA DELA</t>
  </si>
  <si>
    <t>II.</t>
  </si>
  <si>
    <t>SPODNJI/ZGORNJI USTROJ</t>
  </si>
  <si>
    <t xml:space="preserve">PRIPRAVLJALNA  IN ZAKLJUČNA DELA </t>
  </si>
  <si>
    <t>Zavarovanje celotnega gradbišča v času gradnje s postavitvijo prometnih znakov in zapor ter dodatek zaradi gradnje pod prometom</t>
  </si>
  <si>
    <t>pavšal</t>
  </si>
  <si>
    <t>2.</t>
  </si>
  <si>
    <t xml:space="preserve">Zakoličba osi trase ceste </t>
  </si>
  <si>
    <t>PROMETNA OPREMA</t>
  </si>
  <si>
    <t>Dobava in montaža prometnih znakov dim. 30 x 30 cm z odsevno folijo 1. vrste z izkopom, betoniranjem temelja v bet. cev fi 30 cm, stebričkom in pritrdilnim materialom.</t>
  </si>
  <si>
    <t>stebriček fi 64mm, l=3650mm</t>
  </si>
  <si>
    <t>znak 2102</t>
  </si>
  <si>
    <t>OZNAČBE NA VOZIŠČU</t>
  </si>
  <si>
    <t>4.</t>
  </si>
  <si>
    <t>Izdelava  vzdolžne debeloslojne  črte z večkomponentno hladno plastiko z vibracijskim učinkom z enokomponentno  barvo.</t>
  </si>
  <si>
    <t>5111 - bela barva širine 15cm</t>
  </si>
  <si>
    <t>5.</t>
  </si>
  <si>
    <t>Izdelava  debeloslojne  označbe z večkomponentno hladno plastiko z enokomponentno  barvo.</t>
  </si>
  <si>
    <t>5234 - modra barva</t>
  </si>
  <si>
    <t>NADZOR:</t>
  </si>
  <si>
    <t>6.</t>
  </si>
  <si>
    <t>- ocenjeno</t>
  </si>
  <si>
    <t>7.</t>
  </si>
  <si>
    <t>8.</t>
  </si>
  <si>
    <t xml:space="preserve">Naprava geodetskega posnetka in projekta izvedenih del </t>
  </si>
  <si>
    <t>geodetski posnetek</t>
  </si>
  <si>
    <t>PID-gradbena dela</t>
  </si>
  <si>
    <t>9.</t>
  </si>
  <si>
    <t xml:space="preserve">SKUPAJ PRIPRAVLJALNA DELA </t>
  </si>
  <si>
    <t>ll</t>
  </si>
  <si>
    <t>SPODNJI / ZGORNJI USTROJ</t>
  </si>
  <si>
    <t>NOSILNE PLASTI:</t>
  </si>
  <si>
    <t>Rezanje asfaltnega roba obstoječega vozišča s talno diamantno žago</t>
  </si>
  <si>
    <t>Izkop zemlje III.kat. za dosego planuma spodnjega ustroja. Nakladanje in odvoz materiala na stalno deponijo vključno z vsemi taksami. Obstoječi gramozni nasip v širini 3,5m ostane.</t>
  </si>
  <si>
    <t>Nabava, dovoz in vgrajevanje nasipne plasti iz gramoznice  v debelini 40 cm z razgrinjanjem in vibriranjem Me=40MPa ter grobim planiranjem. Obstoječi gramozni nasip ostane.</t>
  </si>
  <si>
    <t>Valjanje tampona</t>
  </si>
  <si>
    <r>
      <t xml:space="preserve">Me </t>
    </r>
    <r>
      <rPr>
        <sz val="10"/>
        <rFont val="Calibri"/>
        <family val="2"/>
        <charset val="238"/>
      </rPr>
      <t>≥ 40 Mpa</t>
    </r>
  </si>
  <si>
    <t>Nabava, dovoz in vgrajevanje nasipne plasti iz gramoznega drobljenca - TD32  v debelini 25 cm z razgrinjanjem in vibriranjem Me=45MPa ter grobim planiranjem</t>
  </si>
  <si>
    <r>
      <t xml:space="preserve">Me </t>
    </r>
    <r>
      <rPr>
        <sz val="10"/>
        <rFont val="Calibri"/>
        <family val="2"/>
        <charset val="238"/>
      </rPr>
      <t>≥ 45 Mpa</t>
    </r>
  </si>
  <si>
    <t>VOZIŠČE:</t>
  </si>
  <si>
    <t>VEZANE ZGORNJE NOSILNE PLASTI:</t>
  </si>
  <si>
    <t>Čiščenje in premaz stikov z obstoječim asfaltom z bitumensko emulzijo</t>
  </si>
  <si>
    <t>obst. rob ceste</t>
  </si>
  <si>
    <t>Izdelava nosilne plasti asfalta AC 22 base B 50/70 A4  v debelini 5cm</t>
  </si>
  <si>
    <t>OBRABNE IN ZAPORNE PLASTI:</t>
  </si>
  <si>
    <t>Pobrizg asfalta z bitumensko emulzijo 0,4 kg/m2.</t>
  </si>
  <si>
    <t>10.</t>
  </si>
  <si>
    <t xml:space="preserve">Izdelava obrabnozaporne plasti asfalta AC 8 surf  PmB 45/80-65 A3 v debelini 3,0cm </t>
  </si>
  <si>
    <t>HODNIK:</t>
  </si>
  <si>
    <t>11.</t>
  </si>
  <si>
    <t xml:space="preserve">Nabava, dovoz in vgrajevanje obrabnozaporne plasti asfalta AC 8surf  B 50/70 A4 v debelini 5,0cm </t>
  </si>
  <si>
    <t>ROBNI ELEMENTI VOZIŠČA:</t>
  </si>
  <si>
    <t>12.</t>
  </si>
  <si>
    <t>Dobava in vgraditev prefabriciranih dvignjenih robnikov iz cementnega betona v betonsko podlago, komplet.</t>
  </si>
  <si>
    <t xml:space="preserve">          prerez 15/25: </t>
  </si>
  <si>
    <t xml:space="preserve">          prerez 5/25: </t>
  </si>
  <si>
    <t>13.</t>
  </si>
  <si>
    <t>%</t>
  </si>
  <si>
    <t>SKUPAJ SPODNJI IN ZGORNJI USTROJ</t>
  </si>
  <si>
    <t>Razna nepredvidena dela se po vpisu v gradbeni dnevnik in potrjeno s strani nadzornega organa, obračun po dejanskih stroških, največ do 3 %.</t>
  </si>
  <si>
    <t>Razna nepredvidena dela se po vpisu v gradbeni dnevnik in potrjeno s strani nadzornega organa, obračun po dejanskih stroških, največ do 3 %</t>
  </si>
  <si>
    <t>POPUST (v % ):</t>
  </si>
  <si>
    <t>V primeru odkritja teh napak je ponudnik dolžan oddati pravilen izračun in o tem obvestiti naročnika.</t>
  </si>
  <si>
    <r>
      <rPr>
        <b/>
        <sz val="10"/>
        <color theme="1"/>
        <rFont val="Arial"/>
        <family val="2"/>
        <charset val="238"/>
      </rPr>
      <t>OPOZORILO</t>
    </r>
    <r>
      <rPr>
        <sz val="10"/>
        <color theme="1"/>
        <rFont val="Arial"/>
        <family val="2"/>
        <charset val="238"/>
      </rPr>
      <t xml:space="preserve">: </t>
    </r>
    <r>
      <rPr>
        <b/>
        <sz val="10"/>
        <color theme="1"/>
        <rFont val="Arial"/>
        <family val="2"/>
        <charset val="238"/>
      </rPr>
      <t>Dokument lahko vsebuje matematične napake. Pred oddajo ponudbe je potrebno preveriti točnost izračunov in povezav med celicami.</t>
    </r>
  </si>
  <si>
    <t>količine</t>
  </si>
  <si>
    <t>cena na enoto</t>
  </si>
  <si>
    <t>skupaj</t>
  </si>
  <si>
    <t xml:space="preserve">Dobava, dovoz in vgradnja dvoslojnega  asfalta, v izvedbi BNOP 0/22 </t>
  </si>
  <si>
    <t>deb. 5 cm in AB 0/8 deb. 3 cm in povrnitev v prejšnje stanje.</t>
  </si>
</sst>
</file>

<file path=xl/styles.xml><?xml version="1.0" encoding="utf-8"?>
<styleSheet xmlns="http://schemas.openxmlformats.org/spreadsheetml/2006/main">
  <numFmts count="7">
    <numFmt numFmtId="43" formatCode="_-* #,##0.00\ _€_-;\-* #,##0.00\ _€_-;_-* &quot;-&quot;??\ _€_-;_-@_-"/>
    <numFmt numFmtId="164" formatCode="#,##0.00\ _€"/>
    <numFmt numFmtId="165" formatCode="#,##0.00\ &quot;€&quot;"/>
    <numFmt numFmtId="166" formatCode="#,##0.00&quot;       &quot;;\-#,##0.00&quot;       &quot;;&quot; -&quot;#&quot;       &quot;;@\ "/>
    <numFmt numFmtId="167" formatCode="#,##0.00;\-#,##0.00"/>
    <numFmt numFmtId="168" formatCode="#,##0.00\ [$€-407];[Red]\-#,##0.00\ [$€-407]"/>
    <numFmt numFmtId="169" formatCode="_-* #,##0.00\ [$€-1]_-;\-* #,##0.00\ [$€-1]_-;_-* &quot;-&quot;??\ [$€-1]_-;_-@_-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sz val="11"/>
      <color rgb="FF000000"/>
      <name val="Calibri"/>
      <family val="2"/>
      <charset val="238"/>
      <scheme val="minor"/>
    </font>
    <font>
      <b/>
      <i/>
      <u/>
      <sz val="10"/>
      <name val="Arial CE"/>
      <family val="2"/>
      <charset val="238"/>
    </font>
    <font>
      <u/>
      <sz val="10"/>
      <name val="Arial CE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12"/>
      <name val="Arial"/>
      <family val="2"/>
      <charset val="238"/>
    </font>
    <font>
      <b/>
      <sz val="9"/>
      <color indexed="61"/>
      <name val="Arial"/>
      <family val="2"/>
      <charset val="238"/>
    </font>
    <font>
      <sz val="9"/>
      <name val="Arial CE"/>
      <family val="2"/>
      <charset val="238"/>
    </font>
    <font>
      <sz val="10"/>
      <color indexed="12"/>
      <name val="Arial CE"/>
      <family val="2"/>
      <charset val="238"/>
    </font>
    <font>
      <sz val="10"/>
      <color indexed="61"/>
      <name val="Arial CE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2"/>
      <name val="Arial"/>
      <family val="2"/>
      <charset val="238"/>
    </font>
    <font>
      <b/>
      <sz val="8"/>
      <color indexed="61"/>
      <name val="Arial"/>
      <family val="2"/>
      <charset val="238"/>
    </font>
    <font>
      <vertAlign val="superscript"/>
      <sz val="10"/>
      <name val="Arial"/>
      <family val="2"/>
      <charset val="238"/>
    </font>
    <font>
      <vertAlign val="superscript"/>
      <sz val="11"/>
      <name val="Arial"/>
      <family val="2"/>
      <charset val="238"/>
    </font>
    <font>
      <sz val="10"/>
      <color indexed="18"/>
      <name val="Arial CE"/>
      <family val="2"/>
      <charset val="238"/>
    </font>
    <font>
      <b/>
      <sz val="10"/>
      <color indexed="25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color indexed="25"/>
      <name val="Arial CE"/>
      <family val="2"/>
      <charset val="238"/>
    </font>
    <font>
      <sz val="10"/>
      <color indexed="16"/>
      <name val="Arial CE"/>
      <family val="2"/>
      <charset val="238"/>
    </font>
    <font>
      <b/>
      <sz val="14"/>
      <name val="Arial CE"/>
      <charset val="238"/>
    </font>
    <font>
      <sz val="10"/>
      <name val="Arial CE"/>
      <family val="2"/>
      <charset val="238"/>
    </font>
    <font>
      <sz val="1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9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 vertical="top" wrapText="1"/>
    </xf>
    <xf numFmtId="0" fontId="5" fillId="0" borderId="0" xfId="0" applyFont="1"/>
    <xf numFmtId="4" fontId="5" fillId="0" borderId="0" xfId="0" applyNumberFormat="1" applyFont="1"/>
    <xf numFmtId="0" fontId="0" fillId="0" borderId="1" xfId="0" applyBorder="1"/>
    <xf numFmtId="4" fontId="7" fillId="0" borderId="1" xfId="0" applyNumberFormat="1" applyFont="1" applyBorder="1"/>
    <xf numFmtId="0" fontId="0" fillId="0" borderId="5" xfId="0" applyBorder="1"/>
    <xf numFmtId="0" fontId="7" fillId="0" borderId="5" xfId="0" applyFont="1" applyBorder="1" applyAlignment="1">
      <alignment horizontal="right"/>
    </xf>
    <xf numFmtId="0" fontId="7" fillId="0" borderId="5" xfId="0" applyFont="1" applyBorder="1"/>
    <xf numFmtId="4" fontId="7" fillId="0" borderId="5" xfId="0" applyNumberFormat="1" applyFont="1" applyBorder="1"/>
    <xf numFmtId="0" fontId="0" fillId="0" borderId="0" xfId="0" applyBorder="1"/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4" fontId="7" fillId="0" borderId="0" xfId="0" applyNumberFormat="1" applyFont="1" applyBorder="1"/>
    <xf numFmtId="0" fontId="5" fillId="0" borderId="0" xfId="0" applyFont="1" applyBorder="1"/>
    <xf numFmtId="0" fontId="8" fillId="0" borderId="0" xfId="0" applyFont="1" applyBorder="1"/>
    <xf numFmtId="4" fontId="8" fillId="0" borderId="0" xfId="0" applyNumberFormat="1" applyFont="1" applyBorder="1"/>
    <xf numFmtId="0" fontId="9" fillId="0" borderId="0" xfId="0" applyFont="1" applyBorder="1"/>
    <xf numFmtId="0" fontId="8" fillId="0" borderId="0" xfId="0" applyFont="1" applyFill="1" applyBorder="1"/>
    <xf numFmtId="0" fontId="2" fillId="0" borderId="0" xfId="0" applyFont="1" applyBorder="1"/>
    <xf numFmtId="0" fontId="7" fillId="0" borderId="3" xfId="0" applyFont="1" applyBorder="1" applyAlignment="1">
      <alignment horizontal="right"/>
    </xf>
    <xf numFmtId="0" fontId="7" fillId="0" borderId="3" xfId="0" applyFont="1" applyBorder="1"/>
    <xf numFmtId="4" fontId="7" fillId="0" borderId="3" xfId="0" applyNumberFormat="1" applyFont="1" applyBorder="1"/>
    <xf numFmtId="16" fontId="7" fillId="0" borderId="3" xfId="0" applyNumberFormat="1" applyFont="1" applyBorder="1"/>
    <xf numFmtId="0" fontId="7" fillId="0" borderId="0" xfId="0" applyFont="1"/>
    <xf numFmtId="4" fontId="7" fillId="0" borderId="0" xfId="0" applyNumberFormat="1" applyFont="1"/>
    <xf numFmtId="0" fontId="8" fillId="0" borderId="3" xfId="0" applyFont="1" applyBorder="1"/>
    <xf numFmtId="4" fontId="8" fillId="0" borderId="3" xfId="0" applyNumberFormat="1" applyFont="1" applyBorder="1"/>
    <xf numFmtId="0" fontId="9" fillId="0" borderId="0" xfId="0" applyFont="1"/>
    <xf numFmtId="0" fontId="8" fillId="2" borderId="3" xfId="0" applyFont="1" applyFill="1" applyBorder="1"/>
    <xf numFmtId="0" fontId="10" fillId="0" borderId="0" xfId="0" applyFont="1"/>
    <xf numFmtId="0" fontId="11" fillId="0" borderId="0" xfId="0" applyFont="1"/>
    <xf numFmtId="0" fontId="11" fillId="3" borderId="0" xfId="0" applyFont="1" applyFill="1" applyBorder="1"/>
    <xf numFmtId="0" fontId="11" fillId="3" borderId="0" xfId="0" applyFont="1" applyFill="1"/>
    <xf numFmtId="0" fontId="11" fillId="0" borderId="0" xfId="0" applyFont="1" applyBorder="1"/>
    <xf numFmtId="0" fontId="0" fillId="0" borderId="0" xfId="0" applyFill="1" applyBorder="1"/>
    <xf numFmtId="0" fontId="0" fillId="0" borderId="6" xfId="0" applyBorder="1"/>
    <xf numFmtId="2" fontId="0" fillId="0" borderId="6" xfId="0" applyNumberFormat="1" applyBorder="1"/>
    <xf numFmtId="2" fontId="0" fillId="0" borderId="0" xfId="0" applyNumberFormat="1"/>
    <xf numFmtId="0" fontId="2" fillId="0" borderId="3" xfId="0" applyFont="1" applyBorder="1"/>
    <xf numFmtId="2" fontId="2" fillId="0" borderId="3" xfId="0" applyNumberFormat="1" applyFont="1" applyBorder="1"/>
    <xf numFmtId="2" fontId="11" fillId="3" borderId="0" xfId="0" applyNumberFormat="1" applyFont="1" applyFill="1"/>
    <xf numFmtId="2" fontId="0" fillId="0" borderId="0" xfId="0" applyNumberFormat="1" applyBorder="1"/>
    <xf numFmtId="2" fontId="11" fillId="0" borderId="0" xfId="0" applyNumberFormat="1" applyFont="1"/>
    <xf numFmtId="0" fontId="0" fillId="0" borderId="6" xfId="0" applyFill="1" applyBorder="1"/>
    <xf numFmtId="4" fontId="5" fillId="0" borderId="0" xfId="0" applyNumberFormat="1" applyFont="1" applyProtection="1">
      <protection locked="0"/>
    </xf>
    <xf numFmtId="0" fontId="12" fillId="0" borderId="6" xfId="0" applyFont="1" applyBorder="1"/>
    <xf numFmtId="2" fontId="12" fillId="0" borderId="6" xfId="0" applyNumberFormat="1" applyFont="1" applyBorder="1"/>
    <xf numFmtId="0" fontId="0" fillId="0" borderId="3" xfId="0" applyBorder="1"/>
    <xf numFmtId="2" fontId="0" fillId="0" borderId="3" xfId="0" applyNumberFormat="1" applyBorder="1"/>
    <xf numFmtId="2" fontId="2" fillId="0" borderId="0" xfId="0" applyNumberFormat="1" applyFont="1"/>
    <xf numFmtId="0" fontId="13" fillId="0" borderId="0" xfId="0" applyFont="1"/>
    <xf numFmtId="0" fontId="14" fillId="0" borderId="0" xfId="0" applyFont="1"/>
    <xf numFmtId="0" fontId="11" fillId="0" borderId="6" xfId="0" applyFont="1" applyBorder="1"/>
    <xf numFmtId="0" fontId="11" fillId="0" borderId="3" xfId="0" applyFont="1" applyBorder="1"/>
    <xf numFmtId="0" fontId="2" fillId="0" borderId="0" xfId="0" applyFont="1" applyFill="1" applyBorder="1"/>
    <xf numFmtId="0" fontId="2" fillId="0" borderId="0" xfId="0" applyFont="1" applyFill="1"/>
    <xf numFmtId="2" fontId="2" fillId="0" borderId="0" xfId="0" applyNumberFormat="1" applyFont="1" applyFill="1"/>
    <xf numFmtId="2" fontId="0" fillId="0" borderId="6" xfId="0" applyNumberFormat="1" applyFill="1" applyBorder="1"/>
    <xf numFmtId="0" fontId="9" fillId="3" borderId="0" xfId="0" applyFont="1" applyFill="1" applyBorder="1"/>
    <xf numFmtId="0" fontId="9" fillId="3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left"/>
    </xf>
    <xf numFmtId="0" fontId="17" fillId="0" borderId="7" xfId="0" applyFont="1" applyBorder="1" applyAlignment="1">
      <alignment horizontal="center" vertical="top" wrapText="1"/>
    </xf>
    <xf numFmtId="0" fontId="17" fillId="0" borderId="7" xfId="0" applyFont="1" applyBorder="1" applyAlignment="1">
      <alignment vertical="center" wrapText="1"/>
    </xf>
    <xf numFmtId="0" fontId="18" fillId="0" borderId="7" xfId="0" applyFont="1" applyBorder="1" applyAlignment="1">
      <alignment horizontal="center" vertical="top" wrapText="1"/>
    </xf>
    <xf numFmtId="166" fontId="18" fillId="0" borderId="7" xfId="0" applyNumberFormat="1" applyFont="1" applyBorder="1" applyAlignment="1">
      <alignment horizontal="center" vertical="top" wrapText="1"/>
    </xf>
    <xf numFmtId="166" fontId="19" fillId="0" borderId="7" xfId="0" applyNumberFormat="1" applyFont="1" applyBorder="1" applyAlignment="1">
      <alignment horizontal="center" vertical="top" wrapText="1"/>
    </xf>
    <xf numFmtId="0" fontId="20" fillId="0" borderId="0" xfId="0" applyFont="1"/>
    <xf numFmtId="0" fontId="0" fillId="0" borderId="7" xfId="0" applyBorder="1" applyAlignment="1">
      <alignment horizontal="center" vertical="center" wrapText="1"/>
    </xf>
    <xf numFmtId="0" fontId="0" fillId="0" borderId="7" xfId="0" applyFont="1" applyBorder="1" applyAlignment="1">
      <alignment vertical="center" wrapText="1"/>
    </xf>
    <xf numFmtId="0" fontId="21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top" wrapText="1"/>
    </xf>
    <xf numFmtId="0" fontId="24" fillId="0" borderId="7" xfId="0" applyFont="1" applyBorder="1" applyAlignment="1">
      <alignment vertical="center" wrapText="1"/>
    </xf>
    <xf numFmtId="0" fontId="25" fillId="0" borderId="7" xfId="0" applyFont="1" applyBorder="1" applyAlignment="1">
      <alignment horizontal="center" vertical="top" wrapText="1"/>
    </xf>
    <xf numFmtId="166" fontId="25" fillId="0" borderId="7" xfId="0" applyNumberFormat="1" applyFont="1" applyBorder="1" applyAlignment="1">
      <alignment horizontal="center" vertical="top" wrapText="1"/>
    </xf>
    <xf numFmtId="166" fontId="26" fillId="0" borderId="7" xfId="0" applyNumberFormat="1" applyFont="1" applyBorder="1" applyAlignment="1">
      <alignment horizontal="center" vertical="top" wrapText="1"/>
    </xf>
    <xf numFmtId="0" fontId="23" fillId="0" borderId="7" xfId="0" applyFont="1" applyBorder="1" applyAlignment="1">
      <alignment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0" xfId="0" applyFont="1"/>
    <xf numFmtId="0" fontId="16" fillId="0" borderId="0" xfId="0" applyFont="1" applyBorder="1" applyAlignment="1">
      <alignment horizontal="center" vertical="center" wrapText="1"/>
    </xf>
    <xf numFmtId="168" fontId="23" fillId="0" borderId="0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left"/>
    </xf>
    <xf numFmtId="0" fontId="16" fillId="0" borderId="8" xfId="0" applyFont="1" applyBorder="1" applyAlignment="1">
      <alignment vertical="center" wrapText="1"/>
    </xf>
    <xf numFmtId="0" fontId="23" fillId="0" borderId="9" xfId="0" applyFont="1" applyBorder="1" applyAlignment="1">
      <alignment vertical="center" wrapText="1"/>
    </xf>
    <xf numFmtId="166" fontId="29" fillId="0" borderId="1" xfId="0" applyNumberFormat="1" applyFont="1" applyBorder="1" applyAlignment="1">
      <alignment horizontal="center"/>
    </xf>
    <xf numFmtId="0" fontId="31" fillId="0" borderId="18" xfId="0" applyFont="1" applyBorder="1" applyAlignment="1">
      <alignment vertical="center"/>
    </xf>
    <xf numFmtId="0" fontId="0" fillId="0" borderId="22" xfId="0" applyBorder="1"/>
    <xf numFmtId="0" fontId="31" fillId="0" borderId="2" xfId="0" applyFont="1" applyBorder="1" applyAlignment="1">
      <alignment vertical="center"/>
    </xf>
    <xf numFmtId="0" fontId="0" fillId="0" borderId="2" xfId="0" applyBorder="1"/>
    <xf numFmtId="166" fontId="29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166" fontId="33" fillId="0" borderId="0" xfId="0" applyNumberFormat="1" applyFont="1" applyAlignment="1">
      <alignment horizontal="center"/>
    </xf>
    <xf numFmtId="166" fontId="29" fillId="0" borderId="3" xfId="0" applyNumberFormat="1" applyFont="1" applyBorder="1" applyAlignment="1">
      <alignment horizontal="center"/>
    </xf>
    <xf numFmtId="169" fontId="0" fillId="0" borderId="0" xfId="0" applyNumberFormat="1" applyBorder="1"/>
    <xf numFmtId="0" fontId="39" fillId="0" borderId="0" xfId="0" applyFont="1" applyBorder="1"/>
    <xf numFmtId="4" fontId="0" fillId="0" borderId="0" xfId="0" applyNumberFormat="1" applyProtection="1">
      <protection locked="0"/>
    </xf>
    <xf numFmtId="4" fontId="11" fillId="0" borderId="0" xfId="0" applyNumberFormat="1" applyFont="1" applyProtection="1">
      <protection locked="0"/>
    </xf>
    <xf numFmtId="4" fontId="11" fillId="0" borderId="25" xfId="0" applyNumberFormat="1" applyFont="1" applyBorder="1" applyProtection="1">
      <protection locked="0"/>
    </xf>
    <xf numFmtId="4" fontId="0" fillId="0" borderId="0" xfId="0" applyNumberFormat="1" applyBorder="1" applyProtection="1">
      <protection locked="0"/>
    </xf>
    <xf numFmtId="4" fontId="11" fillId="0" borderId="0" xfId="1" applyNumberFormat="1" applyFont="1" applyProtection="1">
      <protection locked="0"/>
    </xf>
    <xf numFmtId="4" fontId="0" fillId="0" borderId="0" xfId="1" applyNumberFormat="1" applyFont="1" applyProtection="1">
      <protection locked="0"/>
    </xf>
    <xf numFmtId="4" fontId="0" fillId="0" borderId="25" xfId="1" applyNumberFormat="1" applyFont="1" applyBorder="1" applyProtection="1">
      <protection locked="0"/>
    </xf>
    <xf numFmtId="4" fontId="0" fillId="0" borderId="26" xfId="1" applyNumberFormat="1" applyFont="1" applyBorder="1" applyProtection="1">
      <protection locked="0"/>
    </xf>
    <xf numFmtId="4" fontId="0" fillId="0" borderId="0" xfId="1" applyNumberFormat="1" applyFont="1" applyBorder="1" applyProtection="1">
      <protection locked="0"/>
    </xf>
    <xf numFmtId="0" fontId="0" fillId="0" borderId="0" xfId="0" applyProtection="1">
      <protection locked="0"/>
    </xf>
    <xf numFmtId="4" fontId="11" fillId="0" borderId="25" xfId="1" applyNumberFormat="1" applyFont="1" applyBorder="1" applyProtection="1">
      <protection locked="0"/>
    </xf>
    <xf numFmtId="4" fontId="11" fillId="0" borderId="26" xfId="0" applyNumberFormat="1" applyFont="1" applyBorder="1" applyProtection="1">
      <protection locked="0"/>
    </xf>
    <xf numFmtId="4" fontId="11" fillId="0" borderId="26" xfId="1" applyNumberFormat="1" applyFont="1" applyBorder="1" applyProtection="1">
      <protection locked="0"/>
    </xf>
    <xf numFmtId="0" fontId="0" fillId="0" borderId="0" xfId="0" applyBorder="1" applyProtection="1">
      <protection locked="0"/>
    </xf>
    <xf numFmtId="166" fontId="25" fillId="0" borderId="0" xfId="0" applyNumberFormat="1" applyFont="1" applyBorder="1" applyAlignment="1" applyProtection="1">
      <alignment horizontal="center" vertical="top" wrapText="1"/>
      <protection locked="0"/>
    </xf>
    <xf numFmtId="166" fontId="26" fillId="0" borderId="0" xfId="0" applyNumberFormat="1" applyFont="1" applyBorder="1" applyAlignment="1" applyProtection="1">
      <alignment horizontal="center" vertical="top" wrapText="1"/>
      <protection locked="0"/>
    </xf>
    <xf numFmtId="4" fontId="11" fillId="0" borderId="0" xfId="1" applyNumberFormat="1" applyFont="1" applyBorder="1" applyProtection="1">
      <protection locked="0"/>
    </xf>
    <xf numFmtId="0" fontId="35" fillId="0" borderId="0" xfId="0" applyFont="1" applyProtection="1">
      <protection locked="0"/>
    </xf>
    <xf numFmtId="4" fontId="5" fillId="4" borderId="0" xfId="1" applyNumberFormat="1" applyFont="1" applyFill="1" applyProtection="1">
      <protection locked="0"/>
    </xf>
    <xf numFmtId="0" fontId="0" fillId="0" borderId="0" xfId="0" applyAlignment="1" applyProtection="1">
      <alignment vertical="top"/>
    </xf>
    <xf numFmtId="0" fontId="0" fillId="0" borderId="0" xfId="0" applyAlignment="1" applyProtection="1">
      <alignment vertical="top" wrapText="1"/>
    </xf>
    <xf numFmtId="0" fontId="0" fillId="0" borderId="0" xfId="0" applyAlignment="1" applyProtection="1">
      <alignment horizontal="center"/>
    </xf>
    <xf numFmtId="4" fontId="0" fillId="0" borderId="0" xfId="0" applyNumberFormat="1" applyProtection="1"/>
    <xf numFmtId="0" fontId="11" fillId="0" borderId="0" xfId="0" applyFont="1" applyAlignment="1" applyProtection="1">
      <alignment vertical="top"/>
    </xf>
    <xf numFmtId="0" fontId="11" fillId="0" borderId="0" xfId="0" applyFont="1" applyAlignment="1" applyProtection="1">
      <alignment vertical="top" wrapText="1"/>
    </xf>
    <xf numFmtId="0" fontId="11" fillId="0" borderId="0" xfId="0" applyFont="1" applyAlignment="1" applyProtection="1">
      <alignment horizontal="center"/>
    </xf>
    <xf numFmtId="4" fontId="11" fillId="0" borderId="0" xfId="0" applyNumberFormat="1" applyFont="1" applyProtection="1"/>
    <xf numFmtId="0" fontId="10" fillId="0" borderId="0" xfId="0" applyFont="1" applyAlignment="1" applyProtection="1">
      <alignment vertical="top" wrapText="1"/>
    </xf>
    <xf numFmtId="0" fontId="6" fillId="0" borderId="0" xfId="0" applyFont="1" applyAlignment="1" applyProtection="1">
      <alignment vertical="top" wrapText="1"/>
    </xf>
    <xf numFmtId="0" fontId="34" fillId="0" borderId="0" xfId="0" applyFont="1" applyAlignment="1" applyProtection="1">
      <alignment vertical="top" wrapText="1"/>
    </xf>
    <xf numFmtId="4" fontId="10" fillId="0" borderId="0" xfId="0" applyNumberFormat="1" applyFont="1" applyProtection="1"/>
    <xf numFmtId="0" fontId="11" fillId="0" borderId="25" xfId="0" applyFont="1" applyBorder="1" applyAlignment="1" applyProtection="1">
      <alignment vertical="top"/>
    </xf>
    <xf numFmtId="0" fontId="11" fillId="0" borderId="25" xfId="0" applyFont="1" applyBorder="1" applyAlignment="1" applyProtection="1">
      <alignment vertical="top" wrapText="1"/>
    </xf>
    <xf numFmtId="0" fontId="11" fillId="0" borderId="25" xfId="0" applyFont="1" applyBorder="1" applyAlignment="1" applyProtection="1">
      <alignment horizontal="center"/>
    </xf>
    <xf numFmtId="4" fontId="11" fillId="0" borderId="25" xfId="0" applyNumberFormat="1" applyFont="1" applyBorder="1" applyProtection="1"/>
    <xf numFmtId="0" fontId="0" fillId="0" borderId="26" xfId="0" applyBorder="1" applyAlignment="1" applyProtection="1">
      <alignment vertical="top"/>
    </xf>
    <xf numFmtId="0" fontId="0" fillId="0" borderId="0" xfId="0" applyBorder="1" applyAlignment="1" applyProtection="1">
      <alignment vertical="top"/>
    </xf>
    <xf numFmtId="0" fontId="31" fillId="0" borderId="0" xfId="0" applyFont="1" applyBorder="1" applyAlignment="1" applyProtection="1">
      <alignment vertical="center"/>
    </xf>
    <xf numFmtId="4" fontId="0" fillId="0" borderId="0" xfId="0" applyNumberFormat="1" applyBorder="1" applyProtection="1"/>
    <xf numFmtId="0" fontId="0" fillId="0" borderId="0" xfId="0" applyBorder="1" applyAlignment="1" applyProtection="1">
      <alignment horizontal="center"/>
    </xf>
    <xf numFmtId="0" fontId="11" fillId="0" borderId="0" xfId="0" applyFont="1" applyBorder="1" applyAlignment="1" applyProtection="1">
      <alignment vertical="top"/>
    </xf>
    <xf numFmtId="4" fontId="11" fillId="0" borderId="0" xfId="1" applyNumberFormat="1" applyFont="1" applyProtection="1"/>
    <xf numFmtId="0" fontId="25" fillId="0" borderId="0" xfId="0" applyFont="1" applyBorder="1" applyAlignment="1" applyProtection="1">
      <alignment horizontal="center" vertical="top" wrapText="1"/>
    </xf>
    <xf numFmtId="0" fontId="11" fillId="0" borderId="0" xfId="0" applyFont="1" applyAlignment="1" applyProtection="1">
      <alignment wrapText="1"/>
    </xf>
    <xf numFmtId="0" fontId="0" fillId="0" borderId="0" xfId="0" applyAlignment="1" applyProtection="1"/>
    <xf numFmtId="4" fontId="0" fillId="0" borderId="0" xfId="1" applyNumberFormat="1" applyFont="1" applyProtection="1"/>
    <xf numFmtId="49" fontId="0" fillId="0" borderId="0" xfId="0" applyNumberFormat="1" applyAlignment="1" applyProtection="1">
      <alignment vertical="top" wrapText="1"/>
    </xf>
    <xf numFmtId="0" fontId="0" fillId="0" borderId="0" xfId="0" applyAlignment="1" applyProtection="1">
      <alignment horizontal="left" vertical="top"/>
    </xf>
    <xf numFmtId="9" fontId="0" fillId="0" borderId="0" xfId="0" applyNumberFormat="1" applyAlignment="1" applyProtection="1">
      <alignment horizontal="center"/>
    </xf>
    <xf numFmtId="0" fontId="0" fillId="0" borderId="25" xfId="0" applyBorder="1" applyAlignment="1" applyProtection="1">
      <alignment vertical="top"/>
    </xf>
    <xf numFmtId="0" fontId="0" fillId="0" borderId="25" xfId="0" applyBorder="1" applyAlignment="1" applyProtection="1">
      <alignment vertical="top" wrapText="1"/>
    </xf>
    <xf numFmtId="0" fontId="0" fillId="0" borderId="25" xfId="0" applyBorder="1" applyAlignment="1" applyProtection="1">
      <alignment horizontal="center"/>
    </xf>
    <xf numFmtId="4" fontId="0" fillId="0" borderId="25" xfId="1" applyNumberFormat="1" applyFont="1" applyBorder="1" applyProtection="1"/>
    <xf numFmtId="0" fontId="9" fillId="0" borderId="26" xfId="0" applyFont="1" applyBorder="1" applyAlignment="1" applyProtection="1">
      <alignment vertical="top" wrapText="1"/>
    </xf>
    <xf numFmtId="0" fontId="0" fillId="0" borderId="26" xfId="0" applyBorder="1" applyAlignment="1" applyProtection="1">
      <alignment horizontal="center"/>
    </xf>
    <xf numFmtId="4" fontId="0" fillId="0" borderId="26" xfId="1" applyNumberFormat="1" applyFont="1" applyBorder="1" applyProtection="1"/>
    <xf numFmtId="0" fontId="9" fillId="0" borderId="0" xfId="0" applyFont="1" applyBorder="1" applyAlignment="1" applyProtection="1">
      <alignment vertical="top" wrapText="1"/>
    </xf>
    <xf numFmtId="4" fontId="0" fillId="0" borderId="0" xfId="1" applyNumberFormat="1" applyFont="1" applyBorder="1" applyProtection="1"/>
    <xf numFmtId="0" fontId="35" fillId="0" borderId="0" xfId="0" applyNumberFormat="1" applyFont="1" applyAlignment="1" applyProtection="1">
      <alignment horizontal="left" vertical="top"/>
    </xf>
    <xf numFmtId="0" fontId="35" fillId="0" borderId="0" xfId="0" applyNumberFormat="1" applyFont="1" applyAlignment="1" applyProtection="1">
      <alignment horizontal="justify" vertical="top"/>
    </xf>
    <xf numFmtId="4" fontId="35" fillId="0" borderId="0" xfId="0" applyNumberFormat="1" applyFont="1" applyAlignment="1" applyProtection="1">
      <alignment horizontal="left"/>
    </xf>
    <xf numFmtId="4" fontId="35" fillId="0" borderId="0" xfId="0" applyNumberFormat="1" applyFont="1" applyProtection="1"/>
    <xf numFmtId="0" fontId="35" fillId="0" borderId="0" xfId="0" applyFont="1" applyAlignment="1" applyProtection="1">
      <alignment vertical="top" wrapText="1"/>
    </xf>
    <xf numFmtId="0" fontId="0" fillId="0" borderId="0" xfId="0" applyProtection="1"/>
    <xf numFmtId="167" fontId="21" fillId="0" borderId="7" xfId="0" applyNumberFormat="1" applyFont="1" applyBorder="1" applyAlignment="1" applyProtection="1">
      <alignment horizontal="center" vertical="center" wrapText="1"/>
      <protection locked="0"/>
    </xf>
    <xf numFmtId="167" fontId="22" fillId="0" borderId="7" xfId="0" applyNumberFormat="1" applyFont="1" applyBorder="1" applyAlignment="1" applyProtection="1">
      <alignment horizontal="center" vertical="center" wrapText="1"/>
      <protection locked="0"/>
    </xf>
    <xf numFmtId="168" fontId="30" fillId="0" borderId="16" xfId="0" applyNumberFormat="1" applyFont="1" applyBorder="1" applyAlignment="1" applyProtection="1">
      <alignment horizontal="right" vertical="center"/>
      <protection locked="0"/>
    </xf>
    <xf numFmtId="168" fontId="30" fillId="0" borderId="12" xfId="0" applyNumberFormat="1" applyFont="1" applyBorder="1" applyAlignment="1" applyProtection="1">
      <alignment horizontal="right" vertical="center"/>
      <protection locked="0"/>
    </xf>
    <xf numFmtId="168" fontId="32" fillId="0" borderId="4" xfId="0" applyNumberFormat="1" applyFont="1" applyBorder="1" applyAlignment="1" applyProtection="1">
      <alignment horizontal="right" vertical="center"/>
      <protection locked="0"/>
    </xf>
    <xf numFmtId="168" fontId="0" fillId="0" borderId="23" xfId="0" applyNumberFormat="1" applyBorder="1" applyProtection="1">
      <protection locked="0"/>
    </xf>
    <xf numFmtId="168" fontId="0" fillId="0" borderId="24" xfId="0" applyNumberFormat="1" applyBorder="1" applyProtection="1">
      <protection locked="0"/>
    </xf>
    <xf numFmtId="168" fontId="0" fillId="0" borderId="4" xfId="0" applyNumberFormat="1" applyBorder="1" applyProtection="1">
      <protection locked="0"/>
    </xf>
    <xf numFmtId="0" fontId="9" fillId="3" borderId="0" xfId="0" applyFont="1" applyFill="1" applyProtection="1">
      <protection locked="0"/>
    </xf>
    <xf numFmtId="164" fontId="0" fillId="0" borderId="6" xfId="0" applyNumberFormat="1" applyBorder="1" applyProtection="1">
      <protection locked="0"/>
    </xf>
    <xf numFmtId="164" fontId="0" fillId="0" borderId="0" xfId="0" applyNumberFormat="1" applyProtection="1">
      <protection locked="0"/>
    </xf>
    <xf numFmtId="0" fontId="2" fillId="0" borderId="3" xfId="0" applyFont="1" applyBorder="1" applyProtection="1">
      <protection locked="0"/>
    </xf>
    <xf numFmtId="165" fontId="2" fillId="0" borderId="3" xfId="0" applyNumberFormat="1" applyFont="1" applyBorder="1" applyProtection="1">
      <protection locked="0"/>
    </xf>
    <xf numFmtId="0" fontId="11" fillId="3" borderId="0" xfId="0" applyFont="1" applyFill="1" applyProtection="1">
      <protection locked="0"/>
    </xf>
    <xf numFmtId="164" fontId="0" fillId="0" borderId="0" xfId="0" applyNumberFormat="1" applyBorder="1" applyProtection="1">
      <protection locked="0"/>
    </xf>
    <xf numFmtId="164" fontId="11" fillId="0" borderId="0" xfId="0" applyNumberFormat="1" applyFont="1" applyProtection="1">
      <protection locked="0"/>
    </xf>
    <xf numFmtId="164" fontId="2" fillId="0" borderId="3" xfId="0" applyNumberFormat="1" applyFont="1" applyBorder="1" applyProtection="1">
      <protection locked="0"/>
    </xf>
    <xf numFmtId="164" fontId="11" fillId="3" borderId="0" xfId="0" applyNumberFormat="1" applyFont="1" applyFill="1" applyProtection="1">
      <protection locked="0"/>
    </xf>
    <xf numFmtId="4" fontId="2" fillId="0" borderId="3" xfId="0" applyNumberFormat="1" applyFont="1" applyBorder="1" applyProtection="1">
      <protection locked="0"/>
    </xf>
    <xf numFmtId="0" fontId="0" fillId="0" borderId="6" xfId="0" applyBorder="1" applyProtection="1">
      <protection locked="0"/>
    </xf>
    <xf numFmtId="164" fontId="11" fillId="0" borderId="6" xfId="0" applyNumberFormat="1" applyFont="1" applyBorder="1" applyProtection="1">
      <protection locked="0"/>
    </xf>
    <xf numFmtId="0" fontId="0" fillId="0" borderId="3" xfId="0" applyBorder="1" applyProtection="1">
      <protection locked="0"/>
    </xf>
    <xf numFmtId="164" fontId="11" fillId="0" borderId="3" xfId="0" applyNumberFormat="1" applyFont="1" applyBorder="1" applyProtection="1">
      <protection locked="0"/>
    </xf>
    <xf numFmtId="4" fontId="11" fillId="3" borderId="0" xfId="0" applyNumberFormat="1" applyFont="1" applyFill="1" applyProtection="1">
      <protection locked="0"/>
    </xf>
    <xf numFmtId="164" fontId="0" fillId="0" borderId="6" xfId="0" applyNumberFormat="1" applyFont="1" applyBorder="1" applyProtection="1">
      <protection locked="0"/>
    </xf>
    <xf numFmtId="164" fontId="0" fillId="0" borderId="0" xfId="0" applyNumberFormat="1" applyFont="1" applyProtection="1">
      <protection locked="0"/>
    </xf>
    <xf numFmtId="0" fontId="11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165" fontId="2" fillId="0" borderId="0" xfId="0" applyNumberFormat="1" applyFont="1" applyBorder="1" applyProtection="1">
      <protection locked="0"/>
    </xf>
    <xf numFmtId="0" fontId="2" fillId="0" borderId="0" xfId="0" applyFont="1" applyProtection="1">
      <protection locked="0"/>
    </xf>
    <xf numFmtId="4" fontId="0" fillId="0" borderId="3" xfId="0" applyNumberFormat="1" applyBorder="1" applyProtection="1">
      <protection locked="0"/>
    </xf>
    <xf numFmtId="4" fontId="0" fillId="0" borderId="6" xfId="0" applyNumberFormat="1" applyBorder="1" applyProtection="1">
      <protection locked="0"/>
    </xf>
    <xf numFmtId="164" fontId="12" fillId="0" borderId="6" xfId="0" applyNumberFormat="1" applyFont="1" applyBorder="1" applyProtection="1">
      <protection locked="0"/>
    </xf>
    <xf numFmtId="0" fontId="0" fillId="2" borderId="21" xfId="0" applyFill="1" applyBorder="1" applyProtection="1">
      <protection locked="0"/>
    </xf>
    <xf numFmtId="0" fontId="40" fillId="0" borderId="0" xfId="0" applyFont="1"/>
    <xf numFmtId="0" fontId="38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16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6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 applyAlignment="1" applyProtection="1">
      <alignment horizontal="center" vertical="center" wrapText="1"/>
      <protection locked="0"/>
    </xf>
    <xf numFmtId="0" fontId="31" fillId="0" borderId="18" xfId="0" applyFont="1" applyBorder="1" applyAlignment="1">
      <alignment vertical="center"/>
    </xf>
    <xf numFmtId="0" fontId="31" fillId="0" borderId="19" xfId="0" applyFont="1" applyBorder="1" applyAlignment="1">
      <alignment vertical="center"/>
    </xf>
    <xf numFmtId="0" fontId="31" fillId="0" borderId="20" xfId="0" applyFont="1" applyBorder="1" applyAlignment="1">
      <alignment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168" fontId="23" fillId="0" borderId="10" xfId="0" applyNumberFormat="1" applyFont="1" applyBorder="1" applyAlignment="1" applyProtection="1">
      <alignment horizontal="center" vertical="center" wrapText="1"/>
      <protection locked="0"/>
    </xf>
    <xf numFmtId="168" fontId="23" fillId="0" borderId="12" xfId="0" applyNumberFormat="1" applyFont="1" applyBorder="1" applyAlignment="1" applyProtection="1">
      <alignment horizontal="center" vertical="center" wrapText="1"/>
      <protection locked="0"/>
    </xf>
    <xf numFmtId="168" fontId="23" fillId="0" borderId="13" xfId="0" applyNumberFormat="1" applyFont="1" applyBorder="1" applyAlignment="1" applyProtection="1">
      <alignment horizontal="center" vertical="center" wrapText="1"/>
      <protection locked="0"/>
    </xf>
    <xf numFmtId="168" fontId="23" fillId="0" borderId="14" xfId="0" applyNumberFormat="1" applyFont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/>
    <xf numFmtId="0" fontId="11" fillId="0" borderId="0" xfId="0" applyFont="1" applyAlignment="1" applyProtection="1">
      <alignment wrapText="1"/>
    </xf>
    <xf numFmtId="0" fontId="0" fillId="0" borderId="0" xfId="0" applyAlignment="1" applyProtection="1"/>
    <xf numFmtId="0" fontId="11" fillId="0" borderId="26" xfId="0" applyFont="1" applyBorder="1" applyAlignment="1" applyProtection="1">
      <alignment wrapText="1"/>
    </xf>
    <xf numFmtId="0" fontId="0" fillId="0" borderId="26" xfId="0" applyBorder="1" applyAlignment="1" applyProtection="1"/>
    <xf numFmtId="0" fontId="11" fillId="3" borderId="0" xfId="0" applyFont="1" applyFill="1" applyBorder="1" applyProtection="1">
      <protection locked="0"/>
    </xf>
    <xf numFmtId="0" fontId="11" fillId="0" borderId="0" xfId="0" applyFont="1" applyBorder="1" applyProtection="1">
      <protection locked="0"/>
    </xf>
    <xf numFmtId="0" fontId="0" fillId="2" borderId="0" xfId="0" applyFill="1" applyBorder="1" applyProtection="1">
      <protection locked="0"/>
    </xf>
  </cellXfs>
  <cellStyles count="2">
    <cellStyle name="Navadno" xfId="0" builtinId="0"/>
    <cellStyle name="Vejica" xfId="1" builtinId="3"/>
  </cellStyles>
  <dxfs count="3"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efanr/AppData/Local/Microsoft/Windows/Temporary%20Internet%20Files/Content.Outlook/L5IT0ENN/Popis%20kanalizacija1.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efanr/AppData/Local/Microsoft/Windows/Temporary%20Internet%20Files/Content.Outlook/L5IT0ENN/Popis%20kanalizacija1.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efanr/AppData/Local/Microsoft/Windows/Temporary%20Internet%20Files/Content.Outlook/L5IT0ENN/Popis%20kanalizacija1.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efanr/AppData/Local/Microsoft/Windows/Temporary%20Internet%20Files/Content.Outlook/L5IT0ENN/Popis%20kanalizacija2.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efanr/AppData/Local/Microsoft/Windows/Temporary%20Internet%20Files/Content.Outlook/L5IT0ENN/Popis%20kanalizacija2.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efanr/AppData/Local/Microsoft/Windows/Temporary%20Internet%20Files/Content.Outlook/L5IT0ENN/Popis%20kanalizacija2.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efanr/AppData/Local/Microsoft/Windows/Temporary%20Internet%20Files/Content.Outlook/L5IT0ENN/Popis%20kanalizacija2.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jb/AppData/Local/Microsoft/Windows/Temporary%20Internet%20Files/Content.Outlook/WFPIUDBJ/Popis%20kanalizacija3.0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efanr/AppData/Local/Microsoft/Windows/Temporary%20Internet%20Files/Content.Outlook/L5IT0ENN/Popis%20kanalizacija3.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List1"/>
      <sheetName val="List2"/>
      <sheetName val="List3"/>
    </sheetNames>
    <sheetDataSet>
      <sheetData sheetId="0" refreshError="1"/>
      <sheetData sheetId="1" refreshError="1">
        <row r="1">
          <cell r="C1">
            <v>33</v>
          </cell>
        </row>
        <row r="4">
          <cell r="C4">
            <v>2</v>
          </cell>
        </row>
        <row r="9">
          <cell r="C9">
            <v>33</v>
          </cell>
        </row>
        <row r="17">
          <cell r="C17">
            <v>1.8</v>
          </cell>
        </row>
        <row r="18">
          <cell r="C18">
            <v>1.8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List1"/>
      <sheetName val="List2"/>
      <sheetName val="List3"/>
    </sheetNames>
    <sheetDataSet>
      <sheetData sheetId="0" refreshError="1"/>
      <sheetData sheetId="1" refreshError="1">
        <row r="1">
          <cell r="C1">
            <v>33</v>
          </cell>
        </row>
        <row r="4">
          <cell r="C4">
            <v>2</v>
          </cell>
        </row>
        <row r="9">
          <cell r="C9">
            <v>33</v>
          </cell>
        </row>
        <row r="17">
          <cell r="C17">
            <v>1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List1"/>
      <sheetName val="List2"/>
      <sheetName val="List3"/>
    </sheetNames>
    <sheetDataSet>
      <sheetData sheetId="0" refreshError="1"/>
      <sheetData sheetId="1" refreshError="1">
        <row r="1">
          <cell r="C1">
            <v>93</v>
          </cell>
        </row>
        <row r="3">
          <cell r="C3">
            <v>0</v>
          </cell>
        </row>
        <row r="4">
          <cell r="C4">
            <v>3</v>
          </cell>
        </row>
        <row r="5">
          <cell r="C5">
            <v>0</v>
          </cell>
        </row>
        <row r="6">
          <cell r="C6">
            <v>0</v>
          </cell>
        </row>
        <row r="7">
          <cell r="C7">
            <v>0</v>
          </cell>
        </row>
        <row r="9">
          <cell r="C9">
            <v>93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List1"/>
      <sheetName val="List2"/>
      <sheetName val="List3"/>
    </sheetNames>
    <sheetDataSet>
      <sheetData sheetId="0" refreshError="1"/>
      <sheetData sheetId="1" refreshError="1">
        <row r="1">
          <cell r="C1">
            <v>72</v>
          </cell>
        </row>
        <row r="3">
          <cell r="C3">
            <v>0</v>
          </cell>
        </row>
        <row r="4">
          <cell r="C4">
            <v>3</v>
          </cell>
        </row>
        <row r="5">
          <cell r="C5">
            <v>0</v>
          </cell>
        </row>
        <row r="6">
          <cell r="C6">
            <v>0</v>
          </cell>
        </row>
        <row r="7">
          <cell r="C7">
            <v>0</v>
          </cell>
        </row>
        <row r="9">
          <cell r="C9">
            <v>72</v>
          </cell>
        </row>
      </sheetData>
      <sheetData sheetId="2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List1"/>
      <sheetName val="List2"/>
      <sheetName val="List3"/>
    </sheetNames>
    <sheetDataSet>
      <sheetData sheetId="0" refreshError="1"/>
      <sheetData sheetId="1" refreshError="1">
        <row r="1">
          <cell r="C1">
            <v>59</v>
          </cell>
        </row>
        <row r="3">
          <cell r="C3">
            <v>0</v>
          </cell>
        </row>
        <row r="4">
          <cell r="C4">
            <v>3</v>
          </cell>
        </row>
        <row r="5">
          <cell r="C5">
            <v>0</v>
          </cell>
        </row>
        <row r="6">
          <cell r="C6">
            <v>0</v>
          </cell>
        </row>
        <row r="7">
          <cell r="C7">
            <v>0</v>
          </cell>
        </row>
        <row r="9">
          <cell r="C9">
            <v>59</v>
          </cell>
        </row>
        <row r="17">
          <cell r="C17">
            <v>60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List1"/>
      <sheetName val="List2"/>
      <sheetName val="List3"/>
    </sheetNames>
    <sheetDataSet>
      <sheetData sheetId="0" refreshError="1"/>
      <sheetData sheetId="1" refreshError="1">
        <row r="1">
          <cell r="C1">
            <v>50</v>
          </cell>
        </row>
        <row r="3">
          <cell r="C3">
            <v>0</v>
          </cell>
        </row>
        <row r="4">
          <cell r="C4">
            <v>2</v>
          </cell>
        </row>
        <row r="5">
          <cell r="C5">
            <v>0</v>
          </cell>
        </row>
        <row r="6">
          <cell r="C6">
            <v>0</v>
          </cell>
        </row>
        <row r="7">
          <cell r="C7">
            <v>0</v>
          </cell>
        </row>
        <row r="9">
          <cell r="C9">
            <v>50</v>
          </cell>
        </row>
      </sheetData>
      <sheetData sheetId="2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List1"/>
      <sheetName val="List2"/>
      <sheetName val="List3"/>
    </sheetNames>
    <sheetDataSet>
      <sheetData sheetId="0" refreshError="1"/>
      <sheetData sheetId="1" refreshError="1">
        <row r="1">
          <cell r="C1">
            <v>58</v>
          </cell>
        </row>
        <row r="3">
          <cell r="C3">
            <v>0</v>
          </cell>
        </row>
        <row r="4">
          <cell r="C4">
            <v>3</v>
          </cell>
        </row>
        <row r="5">
          <cell r="C5">
            <v>0</v>
          </cell>
        </row>
        <row r="6">
          <cell r="C6">
            <v>0</v>
          </cell>
        </row>
        <row r="7">
          <cell r="C7">
            <v>0</v>
          </cell>
        </row>
        <row r="17">
          <cell r="C17">
            <v>5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List1"/>
      <sheetName val="List2"/>
      <sheetName val="List3"/>
    </sheetNames>
    <sheetDataSet>
      <sheetData sheetId="0" refreshError="1"/>
      <sheetData sheetId="1" refreshError="1">
        <row r="1">
          <cell r="C1">
            <v>506</v>
          </cell>
        </row>
        <row r="17">
          <cell r="C17">
            <v>10</v>
          </cell>
        </row>
        <row r="18">
          <cell r="C18">
            <v>10</v>
          </cell>
        </row>
        <row r="19">
          <cell r="C19">
            <v>1</v>
          </cell>
        </row>
      </sheetData>
      <sheetData sheetId="2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ANAL 1-1"/>
      <sheetName val="KANAL 1-2"/>
      <sheetName val="KANAL 1-5"/>
      <sheetName val="KANAL 2-1"/>
      <sheetName val="KANAL 2-2"/>
      <sheetName val="KANAL 2-3"/>
      <sheetName val="KANAL 2-4"/>
      <sheetName val="KANAL 3-0"/>
      <sheetName val="KANAL 3-2"/>
      <sheetName val="cestna rasvetljava"/>
      <sheetName val="cesta"/>
      <sheetName val="KANAL 1-0"/>
      <sheetName val="REKAPITULACIJA _ KAN"/>
      <sheetName val="REKAPITULACIJA _ SKUPNA"/>
      <sheetName val="List1"/>
      <sheetName val="List2"/>
      <sheetName val="Lis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3">
          <cell r="E83">
            <v>36</v>
          </cell>
        </row>
      </sheetData>
      <sheetData sheetId="15">
        <row r="1">
          <cell r="C1">
            <v>52</v>
          </cell>
        </row>
        <row r="3">
          <cell r="C3">
            <v>0</v>
          </cell>
        </row>
        <row r="4">
          <cell r="C4">
            <v>2</v>
          </cell>
        </row>
        <row r="5">
          <cell r="C5">
            <v>0</v>
          </cell>
        </row>
        <row r="6">
          <cell r="C6">
            <v>0</v>
          </cell>
        </row>
        <row r="7">
          <cell r="C7">
            <v>0</v>
          </cell>
        </row>
        <row r="9">
          <cell r="C9">
            <v>52</v>
          </cell>
        </row>
      </sheetData>
      <sheetData sheetId="16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view="pageBreakPreview" zoomScale="95" zoomScaleNormal="210" zoomScaleSheetLayoutView="95" workbookViewId="0">
      <selection activeCell="E11" sqref="E11"/>
    </sheetView>
  </sheetViews>
  <sheetFormatPr defaultRowHeight="15"/>
  <cols>
    <col min="1" max="1" width="6" customWidth="1"/>
    <col min="4" max="4" width="17.42578125" customWidth="1"/>
    <col min="5" max="5" width="17.7109375" customWidth="1"/>
    <col min="6" max="6" width="12.85546875" customWidth="1"/>
    <col min="7" max="7" width="14.42578125" customWidth="1"/>
  </cols>
  <sheetData>
    <row r="1" spans="1:8" ht="15.75">
      <c r="A1" s="1" t="s">
        <v>0</v>
      </c>
    </row>
    <row r="3" spans="1:8" ht="15.75">
      <c r="A3" s="2" t="s">
        <v>1</v>
      </c>
      <c r="B3" s="201" t="s">
        <v>2</v>
      </c>
      <c r="C3" s="201"/>
      <c r="D3" s="201"/>
      <c r="E3" s="201"/>
      <c r="F3" s="201"/>
      <c r="G3" s="201"/>
    </row>
    <row r="4" spans="1:8" ht="15.75">
      <c r="B4" s="2"/>
      <c r="C4" s="3"/>
      <c r="D4" s="3"/>
      <c r="E4" s="3"/>
      <c r="F4" s="3"/>
      <c r="G4" s="3"/>
      <c r="H4" s="3"/>
    </row>
    <row r="5" spans="1:8" ht="15.75">
      <c r="B5" s="2"/>
      <c r="C5" s="3"/>
      <c r="D5" s="3"/>
      <c r="E5" s="3"/>
      <c r="F5" s="3"/>
      <c r="G5" s="3"/>
      <c r="H5" s="3"/>
    </row>
    <row r="6" spans="1:8">
      <c r="B6" s="4"/>
      <c r="C6" s="4"/>
      <c r="D6" s="4"/>
      <c r="E6" s="5"/>
      <c r="F6" s="4"/>
      <c r="G6" s="4"/>
    </row>
    <row r="7" spans="1:8" ht="15.75">
      <c r="B7" s="202" t="s">
        <v>3</v>
      </c>
      <c r="C7" s="202"/>
      <c r="D7" s="202"/>
      <c r="E7" s="202"/>
      <c r="F7" s="202"/>
      <c r="G7" s="4"/>
    </row>
    <row r="8" spans="1:8">
      <c r="B8" s="4"/>
      <c r="C8" s="4"/>
      <c r="D8" s="4"/>
      <c r="E8" s="5"/>
      <c r="F8" s="4"/>
      <c r="G8" s="4"/>
    </row>
    <row r="9" spans="1:8">
      <c r="B9" s="4"/>
      <c r="C9" s="4"/>
      <c r="D9" s="4"/>
      <c r="E9" s="5"/>
      <c r="F9" s="4"/>
      <c r="G9" s="4"/>
    </row>
    <row r="10" spans="1:8">
      <c r="A10" s="6" t="s">
        <v>4</v>
      </c>
      <c r="B10" s="203" t="s">
        <v>5</v>
      </c>
      <c r="C10" s="204"/>
      <c r="D10" s="205"/>
      <c r="E10" s="7">
        <f>'REKAPITULACIJA _ KAN'!D25</f>
        <v>0</v>
      </c>
      <c r="F10" s="4"/>
      <c r="G10" s="4"/>
    </row>
    <row r="11" spans="1:8">
      <c r="A11" s="6" t="s">
        <v>6</v>
      </c>
      <c r="B11" s="203" t="s">
        <v>7</v>
      </c>
      <c r="C11" s="204"/>
      <c r="D11" s="205"/>
      <c r="E11" s="7">
        <f>cesta!F30</f>
        <v>0</v>
      </c>
      <c r="F11" s="4"/>
      <c r="G11" s="4"/>
    </row>
    <row r="12" spans="1:8">
      <c r="A12" s="6" t="s">
        <v>8</v>
      </c>
      <c r="B12" s="206" t="s">
        <v>9</v>
      </c>
      <c r="C12" s="206"/>
      <c r="D12" s="206"/>
      <c r="E12" s="7">
        <f>'cestna rasvetljava'!F79</f>
        <v>0</v>
      </c>
      <c r="F12" s="4"/>
      <c r="G12" s="4"/>
    </row>
    <row r="13" spans="1:8" ht="15.75" thickBot="1">
      <c r="A13" s="8"/>
      <c r="B13" s="9" t="s">
        <v>10</v>
      </c>
      <c r="C13" s="10"/>
      <c r="D13" s="10"/>
      <c r="E13" s="11">
        <f>E10+E11+E12</f>
        <v>0</v>
      </c>
      <c r="F13" s="4"/>
      <c r="G13" s="4"/>
    </row>
    <row r="14" spans="1:8" ht="15.75" thickTop="1">
      <c r="A14" s="12"/>
      <c r="B14" s="13"/>
      <c r="C14" s="14"/>
      <c r="D14" s="14"/>
      <c r="E14" s="15"/>
      <c r="F14" s="16"/>
      <c r="G14" s="16"/>
      <c r="H14" s="12"/>
    </row>
    <row r="15" spans="1:8">
      <c r="A15" s="12"/>
      <c r="B15" s="13"/>
      <c r="C15" s="14"/>
      <c r="D15" s="14"/>
      <c r="E15" s="15"/>
      <c r="F15" s="16"/>
      <c r="G15" s="16"/>
      <c r="H15" s="12"/>
    </row>
    <row r="16" spans="1:8">
      <c r="A16" s="12"/>
      <c r="B16" s="13"/>
      <c r="C16" s="14"/>
      <c r="D16" s="14"/>
      <c r="E16" s="15"/>
      <c r="F16" s="16"/>
      <c r="G16" s="16"/>
      <c r="H16" s="12"/>
    </row>
    <row r="17" spans="1:8">
      <c r="A17" s="2"/>
      <c r="G17" s="98"/>
    </row>
    <row r="18" spans="1:8">
      <c r="G18" s="98"/>
    </row>
    <row r="19" spans="1:8" ht="30" customHeight="1">
      <c r="A19" s="199" t="s">
        <v>304</v>
      </c>
      <c r="B19" s="200"/>
      <c r="C19" s="200"/>
      <c r="D19" s="200"/>
      <c r="E19" s="200"/>
      <c r="F19" s="200"/>
      <c r="G19" s="200"/>
      <c r="H19" s="12"/>
    </row>
    <row r="20" spans="1:8">
      <c r="A20" s="99" t="s">
        <v>303</v>
      </c>
      <c r="B20" s="14"/>
      <c r="C20" s="14"/>
      <c r="D20" s="14"/>
      <c r="E20" s="15"/>
      <c r="F20" s="16"/>
      <c r="G20" s="16"/>
      <c r="H20" s="12"/>
    </row>
    <row r="21" spans="1:8">
      <c r="A21" s="12"/>
      <c r="B21" s="14"/>
      <c r="C21" s="14"/>
      <c r="D21" s="14"/>
      <c r="E21" s="15"/>
      <c r="F21" s="16"/>
      <c r="G21" s="16"/>
      <c r="H21" s="12"/>
    </row>
    <row r="22" spans="1:8">
      <c r="A22" s="12"/>
      <c r="B22" s="17"/>
      <c r="C22" s="17"/>
      <c r="D22" s="17"/>
      <c r="E22" s="18"/>
      <c r="F22" s="19"/>
      <c r="G22" s="19"/>
      <c r="H22" s="12"/>
    </row>
    <row r="23" spans="1:8">
      <c r="A23" s="12"/>
      <c r="B23" s="17"/>
      <c r="C23" s="17"/>
      <c r="D23" s="20"/>
      <c r="E23" s="18"/>
      <c r="F23" s="16"/>
      <c r="G23" s="16"/>
      <c r="H23" s="12"/>
    </row>
    <row r="24" spans="1:8">
      <c r="A24" s="12"/>
      <c r="B24" s="17"/>
      <c r="C24" s="17"/>
      <c r="D24" s="17"/>
      <c r="E24" s="18"/>
      <c r="F24" s="16"/>
      <c r="G24" s="16"/>
      <c r="H24" s="12"/>
    </row>
    <row r="25" spans="1:8">
      <c r="A25" s="12"/>
      <c r="B25" s="12"/>
      <c r="C25" s="12"/>
      <c r="D25" s="12"/>
      <c r="E25" s="12"/>
      <c r="F25" s="12"/>
      <c r="G25" s="12"/>
      <c r="H25" s="12"/>
    </row>
    <row r="26" spans="1:8">
      <c r="A26" s="12"/>
      <c r="B26" s="12"/>
      <c r="C26" s="12"/>
      <c r="D26" s="12"/>
      <c r="E26" s="12"/>
      <c r="F26" s="12"/>
      <c r="G26" s="12"/>
      <c r="H26" s="12"/>
    </row>
    <row r="27" spans="1:8">
      <c r="A27" s="12"/>
      <c r="B27" s="21"/>
      <c r="C27" s="12"/>
      <c r="D27" s="12"/>
      <c r="E27" s="12"/>
      <c r="F27" s="12"/>
      <c r="G27" s="12"/>
      <c r="H27" s="12"/>
    </row>
    <row r="28" spans="1:8">
      <c r="A28" s="12"/>
      <c r="B28" s="12"/>
      <c r="C28" s="12"/>
      <c r="D28" s="12"/>
      <c r="E28" s="12"/>
      <c r="F28" s="12"/>
      <c r="G28" s="12"/>
      <c r="H28" s="12"/>
    </row>
  </sheetData>
  <mergeCells count="6">
    <mergeCell ref="A19:G19"/>
    <mergeCell ref="B3:G3"/>
    <mergeCell ref="B7:F7"/>
    <mergeCell ref="B10:D10"/>
    <mergeCell ref="B11:D11"/>
    <mergeCell ref="B12:D1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28"/>
  <sheetViews>
    <sheetView view="pageBreakPreview" zoomScale="120" zoomScaleSheetLayoutView="120" workbookViewId="0">
      <selection activeCell="D11" sqref="D11"/>
    </sheetView>
  </sheetViews>
  <sheetFormatPr defaultRowHeight="15"/>
  <cols>
    <col min="4" max="4" width="17.7109375" customWidth="1"/>
    <col min="5" max="5" width="12.85546875" customWidth="1"/>
    <col min="8" max="8" width="13.28515625" customWidth="1"/>
  </cols>
  <sheetData>
    <row r="2" spans="1:7" ht="15.75">
      <c r="A2" s="1" t="s">
        <v>0</v>
      </c>
    </row>
    <row r="3" spans="1:7" ht="15.75">
      <c r="A3" s="1"/>
    </row>
    <row r="4" spans="1:7" ht="15.75">
      <c r="A4" s="2" t="s">
        <v>1</v>
      </c>
      <c r="B4" s="201" t="s">
        <v>2</v>
      </c>
      <c r="C4" s="201"/>
      <c r="D4" s="201"/>
      <c r="E4" s="201"/>
      <c r="F4" s="201"/>
      <c r="G4" s="201"/>
    </row>
    <row r="5" spans="1:7" ht="15.75">
      <c r="A5" s="2"/>
      <c r="B5" s="3"/>
      <c r="C5" s="3"/>
      <c r="D5" s="3"/>
      <c r="E5" s="3"/>
      <c r="F5" s="3"/>
      <c r="G5" s="3"/>
    </row>
    <row r="6" spans="1:7" ht="15.75">
      <c r="A6" s="2" t="s">
        <v>11</v>
      </c>
      <c r="B6" s="3"/>
      <c r="C6" s="3"/>
      <c r="D6" s="3"/>
      <c r="E6" s="3"/>
      <c r="F6" s="3"/>
      <c r="G6" s="3"/>
    </row>
    <row r="7" spans="1:7">
      <c r="A7" s="4"/>
      <c r="B7" s="4"/>
      <c r="C7" s="4"/>
      <c r="D7" s="5"/>
      <c r="E7" s="4"/>
      <c r="F7" s="4"/>
    </row>
    <row r="8" spans="1:7" ht="15.75">
      <c r="A8" s="4"/>
      <c r="B8" s="207" t="s">
        <v>12</v>
      </c>
      <c r="C8" s="207"/>
      <c r="D8" s="207"/>
      <c r="E8" s="4"/>
      <c r="F8" s="4"/>
    </row>
    <row r="9" spans="1:7">
      <c r="A9" s="4"/>
      <c r="B9" s="4"/>
      <c r="C9" s="4"/>
      <c r="D9" s="5"/>
      <c r="E9" s="4"/>
      <c r="F9" s="4"/>
    </row>
    <row r="10" spans="1:7">
      <c r="A10" s="4"/>
      <c r="B10" s="4"/>
      <c r="C10" s="4"/>
      <c r="D10" s="5"/>
      <c r="E10" s="4"/>
      <c r="F10" s="4"/>
    </row>
    <row r="11" spans="1:7">
      <c r="A11" s="22" t="s">
        <v>13</v>
      </c>
      <c r="B11" s="23" t="s">
        <v>14</v>
      </c>
      <c r="C11" s="23" t="s">
        <v>15</v>
      </c>
      <c r="D11" s="24">
        <f>'KANAL 1-0'!E267</f>
        <v>0</v>
      </c>
      <c r="E11" s="4"/>
      <c r="F11" s="4"/>
    </row>
    <row r="12" spans="1:7">
      <c r="A12" s="22" t="s">
        <v>13</v>
      </c>
      <c r="B12" s="25" t="s">
        <v>16</v>
      </c>
      <c r="C12" s="23"/>
      <c r="D12" s="24">
        <f>'KANAL 1-1'!E234</f>
        <v>0</v>
      </c>
      <c r="E12" s="4"/>
      <c r="F12" s="4"/>
    </row>
    <row r="13" spans="1:7">
      <c r="A13" s="22" t="s">
        <v>13</v>
      </c>
      <c r="B13" s="23" t="s">
        <v>17</v>
      </c>
      <c r="C13" s="23"/>
      <c r="D13" s="24">
        <f>'KANAL 1-2'!E237</f>
        <v>0</v>
      </c>
      <c r="E13" s="4"/>
      <c r="F13" s="4"/>
    </row>
    <row r="14" spans="1:7">
      <c r="A14" s="22" t="s">
        <v>13</v>
      </c>
      <c r="B14" s="23" t="s">
        <v>18</v>
      </c>
      <c r="C14" s="23"/>
      <c r="D14" s="24">
        <f>'KANAL 1-5'!E202</f>
        <v>0</v>
      </c>
      <c r="E14" s="4"/>
      <c r="F14" s="4"/>
    </row>
    <row r="15" spans="1:7">
      <c r="A15" s="22" t="s">
        <v>13</v>
      </c>
      <c r="B15" s="23" t="s">
        <v>19</v>
      </c>
      <c r="C15" s="23"/>
      <c r="D15" s="24">
        <f>'KANAL 2-1'!E246</f>
        <v>0</v>
      </c>
      <c r="E15" s="4"/>
      <c r="F15" s="4"/>
    </row>
    <row r="16" spans="1:7">
      <c r="A16" s="13" t="s">
        <v>13</v>
      </c>
      <c r="B16" s="14" t="s">
        <v>20</v>
      </c>
      <c r="C16" s="14"/>
      <c r="D16" s="15">
        <f>'KANAL 2-2'!E246</f>
        <v>0</v>
      </c>
      <c r="E16" s="4"/>
      <c r="F16" s="4"/>
    </row>
    <row r="17" spans="1:7">
      <c r="A17" s="22" t="s">
        <v>13</v>
      </c>
      <c r="B17" s="23" t="s">
        <v>21</v>
      </c>
      <c r="C17" s="23"/>
      <c r="D17" s="24">
        <f>'KANAL 2-3'!E215</f>
        <v>0</v>
      </c>
      <c r="E17" s="4"/>
      <c r="F17" s="4"/>
    </row>
    <row r="18" spans="1:7">
      <c r="A18" s="13" t="s">
        <v>13</v>
      </c>
      <c r="B18" s="14" t="s">
        <v>22</v>
      </c>
      <c r="C18" s="14"/>
      <c r="D18" s="15">
        <f>'KANAL 2-4'!E247</f>
        <v>0</v>
      </c>
      <c r="E18" s="4"/>
      <c r="F18" s="4"/>
    </row>
    <row r="19" spans="1:7">
      <c r="A19" s="22" t="s">
        <v>13</v>
      </c>
      <c r="B19" s="23" t="s">
        <v>23</v>
      </c>
      <c r="C19" s="23"/>
      <c r="D19" s="24">
        <f>'KANAL 3-0'!E237</f>
        <v>0</v>
      </c>
      <c r="E19" s="4"/>
      <c r="F19" s="4"/>
    </row>
    <row r="20" spans="1:7">
      <c r="A20" s="22" t="s">
        <v>13</v>
      </c>
      <c r="B20" s="23" t="s">
        <v>24</v>
      </c>
      <c r="C20" s="23"/>
      <c r="D20" s="24">
        <f>'KANAL 3-2'!E230</f>
        <v>0</v>
      </c>
      <c r="E20" s="4"/>
      <c r="F20" s="4"/>
    </row>
    <row r="21" spans="1:7">
      <c r="A21" s="26"/>
      <c r="B21" s="26"/>
      <c r="C21" s="26"/>
      <c r="D21" s="27"/>
      <c r="E21" s="4"/>
      <c r="F21" s="4"/>
    </row>
    <row r="22" spans="1:7">
      <c r="A22" s="26"/>
      <c r="B22" s="26"/>
      <c r="C22" s="26"/>
      <c r="D22" s="27"/>
      <c r="E22" s="4"/>
      <c r="F22" s="4"/>
    </row>
    <row r="23" spans="1:7">
      <c r="A23" s="28" t="s">
        <v>25</v>
      </c>
      <c r="B23" s="28"/>
      <c r="C23" s="28"/>
      <c r="D23" s="29">
        <f>D11+D12+D13+D14+D15+D16+D17+D18+D19+D20</f>
        <v>0</v>
      </c>
      <c r="E23" s="30"/>
      <c r="F23" s="30"/>
    </row>
    <row r="24" spans="1:7">
      <c r="A24" s="28" t="s">
        <v>302</v>
      </c>
      <c r="B24" s="28"/>
      <c r="C24" s="31"/>
      <c r="D24" s="29">
        <f>D23*C24/100</f>
        <v>0</v>
      </c>
      <c r="E24" s="4"/>
      <c r="F24" s="4"/>
    </row>
    <row r="25" spans="1:7">
      <c r="A25" s="28" t="s">
        <v>26</v>
      </c>
      <c r="B25" s="28"/>
      <c r="C25" s="28"/>
      <c r="D25" s="29">
        <f>D23-D24</f>
        <v>0</v>
      </c>
      <c r="E25" s="4"/>
      <c r="F25" s="4"/>
    </row>
    <row r="28" spans="1:7" ht="31.5" customHeight="1">
      <c r="A28" s="208" t="s">
        <v>27</v>
      </c>
      <c r="B28" s="208"/>
      <c r="C28" s="208"/>
      <c r="D28" s="208"/>
      <c r="E28" s="208"/>
      <c r="F28" s="208"/>
      <c r="G28" s="208"/>
    </row>
  </sheetData>
  <mergeCells count="3">
    <mergeCell ref="B4:G4"/>
    <mergeCell ref="B8:D8"/>
    <mergeCell ref="A28:G2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79"/>
  <sheetViews>
    <sheetView view="pageBreakPreview" zoomScaleSheetLayoutView="100" workbookViewId="0">
      <selection activeCell="D1" sqref="D1:F1048576"/>
    </sheetView>
  </sheetViews>
  <sheetFormatPr defaultRowHeight="15"/>
  <cols>
    <col min="1" max="1" width="3.5703125" style="12" customWidth="1"/>
    <col min="2" max="2" width="84" style="12" bestFit="1" customWidth="1"/>
    <col min="4" max="4" width="14.42578125" style="109" bestFit="1" customWidth="1"/>
    <col min="5" max="5" width="15.140625" style="109" bestFit="1" customWidth="1"/>
    <col min="6" max="6" width="2.5703125" style="100" customWidth="1"/>
    <col min="7" max="12" width="9.140625" style="12"/>
  </cols>
  <sheetData>
    <row r="1" spans="1:6">
      <c r="B1"/>
      <c r="E1" s="100"/>
      <c r="F1" s="113"/>
    </row>
    <row r="2" spans="1:6">
      <c r="B2"/>
      <c r="E2" s="100"/>
      <c r="F2" s="113"/>
    </row>
    <row r="3" spans="1:6" ht="18">
      <c r="B3" s="32" t="s">
        <v>28</v>
      </c>
      <c r="E3" s="100"/>
      <c r="F3" s="113"/>
    </row>
    <row r="4" spans="1:6">
      <c r="B4" s="33"/>
      <c r="E4" s="100"/>
      <c r="F4" s="113"/>
    </row>
    <row r="5" spans="1:6">
      <c r="B5"/>
      <c r="E5" s="100"/>
      <c r="F5" s="113"/>
    </row>
    <row r="6" spans="1:6">
      <c r="A6" s="34" t="s">
        <v>29</v>
      </c>
      <c r="B6" s="35" t="s">
        <v>30</v>
      </c>
      <c r="C6" s="35" t="s">
        <v>31</v>
      </c>
      <c r="D6" s="177" t="s">
        <v>32</v>
      </c>
      <c r="E6" s="187" t="s">
        <v>33</v>
      </c>
      <c r="F6" s="236"/>
    </row>
    <row r="7" spans="1:6">
      <c r="A7" s="36" t="s">
        <v>34</v>
      </c>
      <c r="B7" s="33" t="s">
        <v>35</v>
      </c>
      <c r="E7" s="100"/>
      <c r="F7" s="113"/>
    </row>
    <row r="8" spans="1:6">
      <c r="B8"/>
      <c r="E8" s="100"/>
      <c r="F8" s="113"/>
    </row>
    <row r="9" spans="1:6">
      <c r="A9" s="12">
        <v>1</v>
      </c>
      <c r="B9" t="s">
        <v>36</v>
      </c>
      <c r="E9" s="100"/>
      <c r="F9" s="113"/>
    </row>
    <row r="10" spans="1:6">
      <c r="B10" t="s">
        <v>37</v>
      </c>
      <c r="E10" s="100"/>
      <c r="F10" s="113"/>
    </row>
    <row r="11" spans="1:6">
      <c r="B11" t="s">
        <v>38</v>
      </c>
      <c r="E11" s="100"/>
      <c r="F11" s="113"/>
    </row>
    <row r="12" spans="1:6">
      <c r="B12" t="s">
        <v>39</v>
      </c>
      <c r="E12" s="100"/>
      <c r="F12" s="113"/>
    </row>
    <row r="13" spans="1:6">
      <c r="B13" t="s">
        <v>40</v>
      </c>
      <c r="E13" s="100"/>
      <c r="F13" s="113"/>
    </row>
    <row r="14" spans="1:6">
      <c r="B14" t="s">
        <v>41</v>
      </c>
      <c r="E14" s="100"/>
      <c r="F14" s="113"/>
    </row>
    <row r="15" spans="1:6">
      <c r="B15" t="s">
        <v>42</v>
      </c>
      <c r="E15" s="100"/>
      <c r="F15" s="113"/>
    </row>
    <row r="16" spans="1:6">
      <c r="B16" t="s">
        <v>43</v>
      </c>
      <c r="E16" s="100"/>
      <c r="F16" s="113"/>
    </row>
    <row r="17" spans="1:6">
      <c r="B17"/>
      <c r="E17" s="100"/>
      <c r="F17" s="113"/>
    </row>
    <row r="18" spans="1:6">
      <c r="B18" s="38" t="s">
        <v>44</v>
      </c>
      <c r="C18" s="39">
        <v>1</v>
      </c>
      <c r="D18" s="173"/>
      <c r="E18" s="173">
        <f>C18*D18</f>
        <v>0</v>
      </c>
      <c r="F18" s="113"/>
    </row>
    <row r="19" spans="1:6">
      <c r="B19"/>
      <c r="C19" s="40"/>
      <c r="D19" s="174"/>
      <c r="E19" s="174"/>
      <c r="F19" s="113"/>
    </row>
    <row r="20" spans="1:6">
      <c r="A20" s="12">
        <v>2</v>
      </c>
      <c r="B20" t="s">
        <v>45</v>
      </c>
      <c r="C20" s="40"/>
      <c r="D20" s="174"/>
      <c r="E20" s="174"/>
      <c r="F20" s="113"/>
    </row>
    <row r="21" spans="1:6">
      <c r="B21" t="s">
        <v>46</v>
      </c>
      <c r="C21" s="40"/>
      <c r="D21" s="174"/>
      <c r="E21" s="174"/>
      <c r="F21" s="113"/>
    </row>
    <row r="22" spans="1:6">
      <c r="B22"/>
      <c r="C22" s="40"/>
      <c r="D22" s="174"/>
      <c r="E22" s="174"/>
      <c r="F22" s="113"/>
    </row>
    <row r="23" spans="1:6">
      <c r="B23" s="38" t="s">
        <v>47</v>
      </c>
      <c r="C23" s="39">
        <v>93.42</v>
      </c>
      <c r="D23" s="173"/>
      <c r="E23" s="173">
        <f>C23*D23</f>
        <v>0</v>
      </c>
      <c r="F23" s="113"/>
    </row>
    <row r="24" spans="1:6">
      <c r="B24"/>
      <c r="C24" s="40"/>
      <c r="D24" s="174"/>
      <c r="E24" s="174"/>
      <c r="F24" s="113"/>
    </row>
    <row r="25" spans="1:6">
      <c r="A25" s="12">
        <v>3</v>
      </c>
      <c r="B25" t="s">
        <v>48</v>
      </c>
      <c r="C25" s="40"/>
      <c r="D25" s="174"/>
      <c r="E25" s="174"/>
      <c r="F25" s="113"/>
    </row>
    <row r="26" spans="1:6">
      <c r="B26"/>
      <c r="C26" s="40"/>
      <c r="D26" s="174"/>
      <c r="E26" s="174"/>
      <c r="F26" s="113"/>
    </row>
    <row r="27" spans="1:6">
      <c r="B27" s="38" t="s">
        <v>44</v>
      </c>
      <c r="C27" s="39">
        <v>3</v>
      </c>
      <c r="D27" s="173"/>
      <c r="E27" s="173">
        <f>C27*D27</f>
        <v>0</v>
      </c>
      <c r="F27" s="113"/>
    </row>
    <row r="28" spans="1:6">
      <c r="B28"/>
      <c r="C28" s="40"/>
      <c r="D28" s="174"/>
      <c r="E28" s="174"/>
      <c r="F28" s="113"/>
    </row>
    <row r="29" spans="1:6">
      <c r="A29" s="12">
        <v>4</v>
      </c>
      <c r="B29" t="s">
        <v>49</v>
      </c>
      <c r="C29" s="40"/>
      <c r="D29" s="174"/>
      <c r="E29" s="174"/>
      <c r="F29" s="113"/>
    </row>
    <row r="30" spans="1:6">
      <c r="B30" t="s">
        <v>50</v>
      </c>
      <c r="C30" s="40"/>
      <c r="D30" s="174"/>
      <c r="E30" s="174"/>
      <c r="F30" s="113"/>
    </row>
    <row r="31" spans="1:6">
      <c r="B31" t="s">
        <v>51</v>
      </c>
      <c r="C31" s="40"/>
      <c r="D31" s="174"/>
      <c r="E31" s="174"/>
      <c r="F31" s="113"/>
    </row>
    <row r="32" spans="1:6">
      <c r="B32" t="s">
        <v>52</v>
      </c>
      <c r="C32" s="40"/>
      <c r="D32" s="174"/>
      <c r="E32" s="174"/>
      <c r="F32" s="113"/>
    </row>
    <row r="33" spans="1:6">
      <c r="B33"/>
      <c r="C33" s="40"/>
      <c r="D33" s="174"/>
      <c r="E33" s="174"/>
      <c r="F33" s="113"/>
    </row>
    <row r="34" spans="1:6">
      <c r="B34" s="38" t="s">
        <v>53</v>
      </c>
      <c r="C34" s="39">
        <v>1</v>
      </c>
      <c r="D34" s="173"/>
      <c r="E34" s="173">
        <f>C34*D34</f>
        <v>0</v>
      </c>
      <c r="F34" s="113"/>
    </row>
    <row r="35" spans="1:6">
      <c r="B35"/>
      <c r="C35" s="40"/>
      <c r="D35" s="174"/>
      <c r="E35" s="174"/>
      <c r="F35" s="113"/>
    </row>
    <row r="36" spans="1:6">
      <c r="A36" s="12">
        <v>5</v>
      </c>
      <c r="B36" t="s">
        <v>54</v>
      </c>
      <c r="C36" s="40"/>
      <c r="D36" s="174"/>
      <c r="E36" s="174"/>
      <c r="F36" s="113"/>
    </row>
    <row r="37" spans="1:6">
      <c r="B37" t="s">
        <v>55</v>
      </c>
      <c r="C37" s="40"/>
      <c r="D37" s="174"/>
      <c r="E37" s="174"/>
      <c r="F37" s="113"/>
    </row>
    <row r="38" spans="1:6">
      <c r="B38" t="s">
        <v>56</v>
      </c>
      <c r="C38" s="40"/>
      <c r="D38" s="174"/>
      <c r="E38" s="174"/>
      <c r="F38" s="113"/>
    </row>
    <row r="39" spans="1:6">
      <c r="B39" t="s">
        <v>57</v>
      </c>
      <c r="C39" s="40"/>
      <c r="D39" s="174"/>
      <c r="E39" s="174"/>
      <c r="F39" s="113"/>
    </row>
    <row r="40" spans="1:6">
      <c r="B40"/>
      <c r="C40" s="40"/>
      <c r="D40" s="174"/>
      <c r="E40" s="174"/>
      <c r="F40" s="113"/>
    </row>
    <row r="41" spans="1:6">
      <c r="B41" s="38" t="s">
        <v>53</v>
      </c>
      <c r="C41" s="39">
        <v>1</v>
      </c>
      <c r="D41" s="173"/>
      <c r="E41" s="173">
        <f>C41*D41</f>
        <v>0</v>
      </c>
      <c r="F41" s="113"/>
    </row>
    <row r="42" spans="1:6">
      <c r="B42"/>
      <c r="C42" s="40"/>
      <c r="E42" s="100"/>
      <c r="F42" s="113"/>
    </row>
    <row r="43" spans="1:6">
      <c r="B43"/>
      <c r="C43" s="40"/>
      <c r="E43" s="100"/>
      <c r="F43" s="113"/>
    </row>
    <row r="44" spans="1:6">
      <c r="B44" s="41" t="s">
        <v>58</v>
      </c>
      <c r="C44" s="42"/>
      <c r="D44" s="175"/>
      <c r="E44" s="176">
        <f>E41+E34+E27+E23+E18</f>
        <v>0</v>
      </c>
      <c r="F44" s="113"/>
    </row>
    <row r="45" spans="1:6">
      <c r="B45"/>
      <c r="C45" s="40"/>
      <c r="E45" s="100"/>
      <c r="F45" s="113"/>
    </row>
    <row r="46" spans="1:6">
      <c r="B46"/>
      <c r="C46" s="40"/>
      <c r="E46" s="100"/>
      <c r="F46" s="113"/>
    </row>
    <row r="47" spans="1:6">
      <c r="A47" s="34" t="s">
        <v>29</v>
      </c>
      <c r="B47" s="35" t="s">
        <v>30</v>
      </c>
      <c r="C47" s="43" t="s">
        <v>31</v>
      </c>
      <c r="D47" s="177" t="s">
        <v>32</v>
      </c>
      <c r="E47" s="187" t="s">
        <v>33</v>
      </c>
      <c r="F47" s="236"/>
    </row>
    <row r="48" spans="1:6">
      <c r="A48" s="21" t="s">
        <v>59</v>
      </c>
      <c r="B48" s="2" t="s">
        <v>60</v>
      </c>
      <c r="C48" s="40"/>
      <c r="E48" s="100"/>
      <c r="F48" s="113"/>
    </row>
    <row r="49" spans="1:6">
      <c r="B49"/>
      <c r="C49" s="40"/>
      <c r="E49" s="100"/>
      <c r="F49" s="113"/>
    </row>
    <row r="50" spans="1:6">
      <c r="A50" s="12">
        <v>1</v>
      </c>
      <c r="B50" t="s">
        <v>61</v>
      </c>
      <c r="C50" s="40"/>
      <c r="E50" s="100"/>
      <c r="F50" s="113"/>
    </row>
    <row r="51" spans="1:6">
      <c r="B51" t="s">
        <v>62</v>
      </c>
      <c r="C51" s="40"/>
      <c r="E51" s="100"/>
      <c r="F51" s="113"/>
    </row>
    <row r="52" spans="1:6">
      <c r="B52" t="s">
        <v>63</v>
      </c>
      <c r="C52" s="40"/>
      <c r="E52" s="100"/>
      <c r="F52" s="113"/>
    </row>
    <row r="53" spans="1:6">
      <c r="B53" t="s">
        <v>64</v>
      </c>
      <c r="C53" s="40"/>
      <c r="E53" s="100"/>
      <c r="F53" s="113"/>
    </row>
    <row r="54" spans="1:6">
      <c r="B54" t="s">
        <v>65</v>
      </c>
      <c r="C54" s="40"/>
      <c r="E54" s="100"/>
      <c r="F54" s="113"/>
    </row>
    <row r="55" spans="1:6">
      <c r="B55" t="s">
        <v>66</v>
      </c>
      <c r="C55" s="40"/>
      <c r="E55" s="100"/>
      <c r="F55" s="113"/>
    </row>
    <row r="56" spans="1:6">
      <c r="B56" t="s">
        <v>67</v>
      </c>
      <c r="C56" s="40"/>
      <c r="E56" s="100"/>
      <c r="F56" s="113"/>
    </row>
    <row r="57" spans="1:6">
      <c r="B57"/>
      <c r="C57" s="40"/>
      <c r="E57" s="100"/>
      <c r="F57" s="113"/>
    </row>
    <row r="58" spans="1:6">
      <c r="B58" s="38" t="s">
        <v>68</v>
      </c>
      <c r="C58" s="39">
        <v>165.21</v>
      </c>
      <c r="D58" s="173"/>
      <c r="E58" s="173">
        <f>C58*D58</f>
        <v>0</v>
      </c>
      <c r="F58" s="113"/>
    </row>
    <row r="59" spans="1:6">
      <c r="B59"/>
      <c r="C59" s="40"/>
      <c r="D59" s="174"/>
      <c r="E59" s="174"/>
      <c r="F59" s="113"/>
    </row>
    <row r="60" spans="1:6">
      <c r="A60" s="12">
        <v>2</v>
      </c>
      <c r="B60" t="s">
        <v>69</v>
      </c>
      <c r="C60" s="40"/>
      <c r="D60" s="174"/>
      <c r="E60" s="174"/>
      <c r="F60" s="113"/>
    </row>
    <row r="61" spans="1:6">
      <c r="B61" t="s">
        <v>70</v>
      </c>
      <c r="C61" s="40"/>
      <c r="D61" s="174"/>
      <c r="E61" s="174"/>
      <c r="F61" s="113"/>
    </row>
    <row r="62" spans="1:6">
      <c r="B62" t="s">
        <v>71</v>
      </c>
      <c r="C62" s="40"/>
      <c r="D62" s="174"/>
      <c r="E62" s="174"/>
      <c r="F62" s="113"/>
    </row>
    <row r="63" spans="1:6">
      <c r="B63" t="s">
        <v>64</v>
      </c>
      <c r="C63" s="40"/>
      <c r="D63" s="174"/>
      <c r="E63" s="174"/>
      <c r="F63" s="113"/>
    </row>
    <row r="64" spans="1:6">
      <c r="B64" t="s">
        <v>65</v>
      </c>
      <c r="C64" s="40"/>
      <c r="D64" s="174"/>
      <c r="E64" s="174"/>
      <c r="F64" s="113"/>
    </row>
    <row r="65" spans="1:6">
      <c r="B65"/>
      <c r="C65" s="40"/>
      <c r="D65" s="174"/>
      <c r="E65" s="174"/>
      <c r="F65" s="113"/>
    </row>
    <row r="66" spans="1:6">
      <c r="B66" s="38" t="s">
        <v>72</v>
      </c>
      <c r="C66" s="39">
        <v>5</v>
      </c>
      <c r="D66" s="173"/>
      <c r="E66" s="173">
        <f>C66*D66</f>
        <v>0</v>
      </c>
      <c r="F66" s="113"/>
    </row>
    <row r="67" spans="1:6">
      <c r="B67"/>
      <c r="C67" s="40"/>
      <c r="D67" s="174"/>
      <c r="E67" s="174"/>
      <c r="F67" s="113"/>
    </row>
    <row r="68" spans="1:6">
      <c r="A68" s="12">
        <v>4</v>
      </c>
      <c r="B68" t="s">
        <v>73</v>
      </c>
      <c r="C68" s="40"/>
      <c r="D68" s="174"/>
      <c r="E68" s="174"/>
      <c r="F68" s="113"/>
    </row>
    <row r="69" spans="1:6">
      <c r="B69" t="s">
        <v>74</v>
      </c>
      <c r="C69" s="40"/>
      <c r="D69" s="174"/>
      <c r="E69" s="174"/>
      <c r="F69" s="113"/>
    </row>
    <row r="70" spans="1:6">
      <c r="B70" t="s">
        <v>64</v>
      </c>
      <c r="C70" s="40"/>
      <c r="D70" s="174"/>
      <c r="E70" s="174"/>
      <c r="F70" s="113"/>
    </row>
    <row r="71" spans="1:6">
      <c r="B71" t="s">
        <v>65</v>
      </c>
      <c r="C71" s="40"/>
      <c r="D71" s="174"/>
      <c r="E71" s="174"/>
      <c r="F71" s="113"/>
    </row>
    <row r="72" spans="1:6">
      <c r="B72"/>
      <c r="C72" s="40"/>
      <c r="D72" s="174"/>
      <c r="E72" s="174"/>
      <c r="F72" s="113"/>
    </row>
    <row r="73" spans="1:6">
      <c r="B73" s="38" t="s">
        <v>68</v>
      </c>
      <c r="C73" s="39">
        <v>2.7</v>
      </c>
      <c r="D73" s="173"/>
      <c r="E73" s="173">
        <f>C73*D73</f>
        <v>0</v>
      </c>
      <c r="F73" s="113"/>
    </row>
    <row r="74" spans="1:6">
      <c r="B74"/>
      <c r="C74" s="40"/>
      <c r="D74" s="174"/>
      <c r="E74" s="174"/>
      <c r="F74" s="113"/>
    </row>
    <row r="75" spans="1:6">
      <c r="A75" s="12">
        <v>5</v>
      </c>
      <c r="B75" s="198" t="s">
        <v>308</v>
      </c>
      <c r="C75" s="40"/>
      <c r="D75" s="174"/>
      <c r="E75" s="174"/>
      <c r="F75" s="113"/>
    </row>
    <row r="76" spans="1:6">
      <c r="B76" s="198" t="s">
        <v>309</v>
      </c>
      <c r="C76" s="40"/>
      <c r="D76" s="174"/>
      <c r="E76" s="174"/>
      <c r="F76" s="113"/>
    </row>
    <row r="77" spans="1:6">
      <c r="B77" t="s">
        <v>64</v>
      </c>
      <c r="C77" s="40"/>
      <c r="D77" s="174"/>
      <c r="E77" s="174"/>
      <c r="F77" s="113"/>
    </row>
    <row r="78" spans="1:6">
      <c r="B78" t="s">
        <v>65</v>
      </c>
      <c r="C78" s="40"/>
      <c r="D78" s="174"/>
      <c r="E78" s="174"/>
      <c r="F78" s="113"/>
    </row>
    <row r="79" spans="1:6">
      <c r="B79"/>
      <c r="C79" s="40"/>
      <c r="D79" s="174"/>
      <c r="E79" s="174"/>
      <c r="F79" s="113"/>
    </row>
    <row r="80" spans="1:6">
      <c r="B80" s="38" t="s">
        <v>75</v>
      </c>
      <c r="C80" s="39">
        <v>5</v>
      </c>
      <c r="D80" s="173"/>
      <c r="E80" s="173">
        <f>C80*D80</f>
        <v>0</v>
      </c>
      <c r="F80" s="113"/>
    </row>
    <row r="81" spans="1:6">
      <c r="B81"/>
      <c r="C81" s="40"/>
      <c r="D81" s="174"/>
      <c r="E81" s="174"/>
      <c r="F81" s="113"/>
    </row>
    <row r="82" spans="1:6">
      <c r="A82" s="12">
        <v>6</v>
      </c>
      <c r="B82" t="s">
        <v>76</v>
      </c>
      <c r="C82" s="40"/>
      <c r="D82" s="174"/>
      <c r="E82" s="174"/>
      <c r="F82" s="113"/>
    </row>
    <row r="83" spans="1:6">
      <c r="B83" t="s">
        <v>77</v>
      </c>
      <c r="C83" s="40"/>
      <c r="D83" s="174"/>
      <c r="E83" s="174"/>
      <c r="F83" s="113"/>
    </row>
    <row r="84" spans="1:6">
      <c r="B84" t="s">
        <v>64</v>
      </c>
      <c r="C84" s="40"/>
      <c r="D84" s="174"/>
      <c r="E84" s="174"/>
      <c r="F84" s="113"/>
    </row>
    <row r="85" spans="1:6">
      <c r="B85" t="s">
        <v>65</v>
      </c>
      <c r="C85" s="40"/>
      <c r="D85" s="174"/>
      <c r="E85" s="174"/>
      <c r="F85" s="113"/>
    </row>
    <row r="86" spans="1:6">
      <c r="B86"/>
      <c r="C86" s="40"/>
      <c r="D86" s="174"/>
      <c r="E86" s="174"/>
      <c r="F86" s="113"/>
    </row>
    <row r="87" spans="1:6">
      <c r="B87" s="38" t="s">
        <v>75</v>
      </c>
      <c r="C87" s="39">
        <v>367.14</v>
      </c>
      <c r="D87" s="173"/>
      <c r="E87" s="173">
        <f>C87*D87</f>
        <v>0</v>
      </c>
      <c r="F87" s="113"/>
    </row>
    <row r="88" spans="1:6">
      <c r="B88"/>
      <c r="C88" s="40"/>
      <c r="D88" s="174"/>
      <c r="E88" s="174"/>
      <c r="F88" s="113"/>
    </row>
    <row r="89" spans="1:6">
      <c r="A89" s="12">
        <v>7</v>
      </c>
      <c r="B89" t="s">
        <v>78</v>
      </c>
      <c r="C89" s="40"/>
      <c r="D89" s="174"/>
      <c r="E89" s="174"/>
      <c r="F89" s="113"/>
    </row>
    <row r="90" spans="1:6">
      <c r="B90" t="s">
        <v>79</v>
      </c>
      <c r="C90" s="40"/>
      <c r="D90" s="174"/>
      <c r="E90" s="174"/>
      <c r="F90" s="113"/>
    </row>
    <row r="91" spans="1:6">
      <c r="B91" t="s">
        <v>80</v>
      </c>
      <c r="C91" s="40"/>
      <c r="D91" s="174"/>
      <c r="E91" s="174"/>
      <c r="F91" s="113"/>
    </row>
    <row r="92" spans="1:6">
      <c r="B92"/>
      <c r="C92" s="40"/>
      <c r="D92" s="174"/>
      <c r="E92" s="174"/>
      <c r="F92" s="113"/>
    </row>
    <row r="93" spans="1:6">
      <c r="B93" s="38" t="s">
        <v>75</v>
      </c>
      <c r="C93" s="39">
        <v>84.08</v>
      </c>
      <c r="D93" s="173"/>
      <c r="E93" s="173">
        <f>C93*D93</f>
        <v>0</v>
      </c>
      <c r="F93" s="113"/>
    </row>
    <row r="94" spans="1:6">
      <c r="C94" s="44"/>
      <c r="D94" s="178"/>
      <c r="E94" s="178"/>
      <c r="F94" s="113"/>
    </row>
    <row r="95" spans="1:6">
      <c r="B95"/>
      <c r="C95" s="40" t="s">
        <v>81</v>
      </c>
      <c r="D95" s="174"/>
      <c r="E95" s="174"/>
      <c r="F95" s="113"/>
    </row>
    <row r="96" spans="1:6">
      <c r="A96" s="12">
        <v>8</v>
      </c>
      <c r="B96" t="s">
        <v>82</v>
      </c>
      <c r="C96" s="40"/>
      <c r="D96" s="174"/>
      <c r="E96" s="174"/>
      <c r="F96" s="113"/>
    </row>
    <row r="97" spans="1:6">
      <c r="B97" t="s">
        <v>83</v>
      </c>
      <c r="C97" s="40"/>
      <c r="D97" s="174"/>
      <c r="E97" s="174"/>
      <c r="F97" s="113"/>
    </row>
    <row r="98" spans="1:6">
      <c r="B98" t="s">
        <v>84</v>
      </c>
      <c r="C98" s="40"/>
      <c r="D98" s="174"/>
      <c r="E98" s="174"/>
      <c r="F98" s="113"/>
    </row>
    <row r="99" spans="1:6">
      <c r="B99" t="s">
        <v>64</v>
      </c>
      <c r="C99" s="40"/>
      <c r="D99" s="174"/>
      <c r="E99" s="174"/>
      <c r="F99" s="113"/>
    </row>
    <row r="100" spans="1:6">
      <c r="B100" t="s">
        <v>65</v>
      </c>
      <c r="C100" s="40"/>
      <c r="D100" s="174"/>
      <c r="E100" s="174"/>
      <c r="F100" s="113"/>
    </row>
    <row r="101" spans="1:6">
      <c r="B101"/>
      <c r="C101" s="40"/>
      <c r="D101" s="174"/>
      <c r="E101" s="174"/>
      <c r="F101" s="113"/>
    </row>
    <row r="102" spans="1:6">
      <c r="B102" s="38" t="s">
        <v>68</v>
      </c>
      <c r="C102" s="39">
        <v>29.05</v>
      </c>
      <c r="D102" s="173"/>
      <c r="E102" s="173">
        <f>C102*D102</f>
        <v>0</v>
      </c>
      <c r="F102" s="113"/>
    </row>
    <row r="103" spans="1:6">
      <c r="C103" s="44"/>
      <c r="D103" s="178"/>
      <c r="E103" s="178"/>
      <c r="F103" s="113"/>
    </row>
    <row r="104" spans="1:6">
      <c r="A104" s="12">
        <v>9</v>
      </c>
      <c r="B104" t="s">
        <v>85</v>
      </c>
      <c r="C104" s="40"/>
      <c r="D104" s="174"/>
      <c r="E104" s="174"/>
      <c r="F104" s="113"/>
    </row>
    <row r="105" spans="1:6">
      <c r="B105" t="s">
        <v>86</v>
      </c>
      <c r="C105" s="40"/>
      <c r="D105" s="174"/>
      <c r="E105" s="174"/>
      <c r="F105" s="113"/>
    </row>
    <row r="106" spans="1:6">
      <c r="B106" t="s">
        <v>87</v>
      </c>
      <c r="C106" s="40"/>
      <c r="D106" s="174"/>
      <c r="E106" s="174"/>
      <c r="F106" s="113"/>
    </row>
    <row r="107" spans="1:6">
      <c r="B107" t="s">
        <v>88</v>
      </c>
      <c r="C107" s="40"/>
      <c r="D107" s="174"/>
      <c r="E107" s="174"/>
      <c r="F107" s="113"/>
    </row>
    <row r="108" spans="1:6">
      <c r="B108" t="s">
        <v>64</v>
      </c>
      <c r="C108" s="40"/>
      <c r="D108" s="174"/>
      <c r="E108" s="174"/>
      <c r="F108" s="113"/>
    </row>
    <row r="109" spans="1:6">
      <c r="B109" t="s">
        <v>65</v>
      </c>
      <c r="C109" s="40"/>
      <c r="D109" s="174"/>
      <c r="E109" s="174"/>
      <c r="F109" s="113"/>
    </row>
    <row r="110" spans="1:6">
      <c r="B110"/>
      <c r="C110" s="40"/>
      <c r="D110" s="174"/>
      <c r="E110" s="174"/>
      <c r="F110" s="113"/>
    </row>
    <row r="111" spans="1:6">
      <c r="B111" s="38" t="s">
        <v>68</v>
      </c>
      <c r="C111" s="39">
        <v>50.45</v>
      </c>
      <c r="D111" s="173"/>
      <c r="E111" s="173">
        <f>C111*D111</f>
        <v>0</v>
      </c>
      <c r="F111" s="113"/>
    </row>
    <row r="112" spans="1:6">
      <c r="B112"/>
      <c r="C112" s="40"/>
      <c r="D112" s="174"/>
      <c r="E112" s="174"/>
      <c r="F112" s="113"/>
    </row>
    <row r="113" spans="1:6">
      <c r="A113" s="12">
        <v>11</v>
      </c>
      <c r="B113" t="s">
        <v>89</v>
      </c>
      <c r="C113" s="40"/>
      <c r="D113" s="174"/>
      <c r="E113" s="174"/>
      <c r="F113" s="113"/>
    </row>
    <row r="114" spans="1:6">
      <c r="B114" t="s">
        <v>90</v>
      </c>
      <c r="C114" s="40"/>
      <c r="D114" s="174"/>
      <c r="E114" s="174"/>
      <c r="F114" s="113"/>
    </row>
    <row r="115" spans="1:6">
      <c r="B115" t="s">
        <v>91</v>
      </c>
      <c r="C115" s="40"/>
      <c r="D115" s="174"/>
      <c r="E115" s="174"/>
      <c r="F115" s="113"/>
    </row>
    <row r="116" spans="1:6">
      <c r="B116" t="s">
        <v>64</v>
      </c>
      <c r="C116" s="40"/>
      <c r="D116" s="174"/>
      <c r="E116" s="174"/>
      <c r="F116" s="113"/>
    </row>
    <row r="117" spans="1:6">
      <c r="B117" t="s">
        <v>65</v>
      </c>
      <c r="C117" s="40"/>
      <c r="D117" s="174"/>
      <c r="E117" s="174"/>
      <c r="F117" s="113"/>
    </row>
    <row r="118" spans="1:6">
      <c r="B118"/>
      <c r="C118" s="40"/>
      <c r="D118" s="174"/>
      <c r="E118" s="174"/>
      <c r="F118" s="113"/>
    </row>
    <row r="119" spans="1:6">
      <c r="B119" s="38" t="s">
        <v>68</v>
      </c>
      <c r="C119" s="39">
        <f>C111+C102+C73</f>
        <v>82.2</v>
      </c>
      <c r="D119" s="173"/>
      <c r="E119" s="173">
        <f>C119*D119</f>
        <v>0</v>
      </c>
      <c r="F119" s="113"/>
    </row>
    <row r="120" spans="1:6">
      <c r="B120"/>
      <c r="C120" s="40"/>
      <c r="E120" s="100"/>
      <c r="F120" s="113"/>
    </row>
    <row r="121" spans="1:6">
      <c r="B121" s="33" t="s">
        <v>92</v>
      </c>
      <c r="C121" s="45"/>
      <c r="D121" s="190"/>
      <c r="E121" s="100"/>
      <c r="F121" s="113"/>
    </row>
    <row r="122" spans="1:6">
      <c r="B122" s="33" t="s">
        <v>93</v>
      </c>
      <c r="C122" s="45"/>
      <c r="D122" s="190"/>
      <c r="E122" s="100"/>
      <c r="F122" s="113"/>
    </row>
    <row r="123" spans="1:6">
      <c r="B123" s="33" t="s">
        <v>94</v>
      </c>
      <c r="C123" s="45"/>
      <c r="D123" s="190"/>
      <c r="E123" s="100"/>
      <c r="F123" s="113"/>
    </row>
    <row r="124" spans="1:6">
      <c r="B124" s="33" t="s">
        <v>95</v>
      </c>
      <c r="C124" s="45"/>
      <c r="D124" s="190"/>
      <c r="E124" s="100"/>
      <c r="F124" s="113"/>
    </row>
    <row r="125" spans="1:6">
      <c r="B125" s="33" t="s">
        <v>96</v>
      </c>
      <c r="C125" s="45"/>
      <c r="D125" s="190"/>
      <c r="E125" s="100"/>
      <c r="F125" s="113"/>
    </row>
    <row r="126" spans="1:6">
      <c r="B126"/>
      <c r="C126" s="40"/>
      <c r="E126" s="100"/>
      <c r="F126" s="113"/>
    </row>
    <row r="127" spans="1:6">
      <c r="B127" s="41" t="s">
        <v>97</v>
      </c>
      <c r="C127" s="42"/>
      <c r="D127" s="175"/>
      <c r="E127" s="176">
        <f>E119+E111+E102+E93+E87+E80+E73+E66+E58</f>
        <v>0</v>
      </c>
      <c r="F127" s="113"/>
    </row>
    <row r="128" spans="1:6">
      <c r="B128"/>
      <c r="C128" s="40"/>
      <c r="E128" s="100"/>
      <c r="F128" s="113"/>
    </row>
    <row r="129" spans="1:6">
      <c r="B129"/>
      <c r="C129" s="40"/>
      <c r="E129" s="100"/>
      <c r="F129" s="113"/>
    </row>
    <row r="130" spans="1:6">
      <c r="B130"/>
      <c r="C130" s="40"/>
      <c r="E130" s="100"/>
      <c r="F130" s="113"/>
    </row>
    <row r="131" spans="1:6">
      <c r="A131" s="34" t="s">
        <v>29</v>
      </c>
      <c r="B131" s="35" t="s">
        <v>30</v>
      </c>
      <c r="C131" s="43" t="s">
        <v>31</v>
      </c>
      <c r="D131" s="177" t="s">
        <v>32</v>
      </c>
      <c r="E131" s="187" t="s">
        <v>33</v>
      </c>
      <c r="F131" s="236"/>
    </row>
    <row r="132" spans="1:6">
      <c r="A132" s="21" t="s">
        <v>98</v>
      </c>
      <c r="B132" s="2" t="s">
        <v>99</v>
      </c>
      <c r="C132" s="40"/>
      <c r="E132" s="100"/>
      <c r="F132" s="113"/>
    </row>
    <row r="133" spans="1:6">
      <c r="B133"/>
      <c r="C133" s="40"/>
      <c r="E133" s="100"/>
      <c r="F133" s="113"/>
    </row>
    <row r="134" spans="1:6">
      <c r="B134"/>
      <c r="C134" s="40"/>
      <c r="E134" s="100"/>
      <c r="F134" s="113"/>
    </row>
    <row r="135" spans="1:6">
      <c r="B135"/>
      <c r="C135" s="40"/>
      <c r="E135" s="100"/>
      <c r="F135" s="113"/>
    </row>
    <row r="136" spans="1:6">
      <c r="A136" s="12">
        <v>1</v>
      </c>
      <c r="B136" t="s">
        <v>100</v>
      </c>
      <c r="C136" s="40"/>
      <c r="E136" s="100"/>
      <c r="F136" s="113"/>
    </row>
    <row r="137" spans="1:6">
      <c r="B137" t="s">
        <v>101</v>
      </c>
      <c r="C137" s="40"/>
      <c r="E137" s="100"/>
      <c r="F137" s="113"/>
    </row>
    <row r="138" spans="1:6">
      <c r="B138" t="s">
        <v>102</v>
      </c>
      <c r="C138" s="40"/>
      <c r="E138" s="100"/>
      <c r="F138" s="113"/>
    </row>
    <row r="139" spans="1:6">
      <c r="B139"/>
      <c r="C139" s="40"/>
      <c r="E139" s="100"/>
      <c r="F139" s="113"/>
    </row>
    <row r="140" spans="1:6">
      <c r="B140" s="38" t="s">
        <v>47</v>
      </c>
      <c r="C140" s="39">
        <v>94</v>
      </c>
      <c r="D140" s="195"/>
      <c r="E140" s="195">
        <f>C140*D140</f>
        <v>0</v>
      </c>
      <c r="F140" s="113"/>
    </row>
    <row r="141" spans="1:6">
      <c r="C141" s="44"/>
      <c r="D141" s="103"/>
      <c r="E141" s="103"/>
      <c r="F141" s="113"/>
    </row>
    <row r="142" spans="1:6">
      <c r="A142" s="12">
        <v>2</v>
      </c>
      <c r="B142" s="12" t="s">
        <v>103</v>
      </c>
      <c r="C142" s="44"/>
      <c r="D142" s="103"/>
      <c r="E142" s="103"/>
      <c r="F142" s="113"/>
    </row>
    <row r="143" spans="1:6">
      <c r="B143" s="12" t="s">
        <v>104</v>
      </c>
      <c r="C143" s="44"/>
      <c r="D143" s="103"/>
      <c r="E143" s="103"/>
      <c r="F143" s="113"/>
    </row>
    <row r="144" spans="1:6">
      <c r="B144" s="37" t="s">
        <v>105</v>
      </c>
      <c r="C144" s="44"/>
      <c r="D144" s="103"/>
      <c r="E144" s="103"/>
      <c r="F144" s="113"/>
    </row>
    <row r="145" spans="1:6">
      <c r="C145" s="44"/>
      <c r="D145" s="103"/>
      <c r="E145" s="103"/>
      <c r="F145" s="113"/>
    </row>
    <row r="146" spans="1:6">
      <c r="B146" s="46" t="s">
        <v>47</v>
      </c>
      <c r="C146" s="39">
        <v>0</v>
      </c>
      <c r="D146" s="195"/>
      <c r="E146" s="195">
        <f>C146*D146</f>
        <v>0</v>
      </c>
      <c r="F146" s="113"/>
    </row>
    <row r="147" spans="1:6">
      <c r="C147" s="44"/>
      <c r="D147" s="103"/>
      <c r="E147" s="103"/>
      <c r="F147" s="113"/>
    </row>
    <row r="148" spans="1:6">
      <c r="C148" s="44"/>
      <c r="D148" s="103"/>
      <c r="E148" s="103"/>
      <c r="F148" s="113"/>
    </row>
    <row r="149" spans="1:6">
      <c r="A149" s="12">
        <v>3</v>
      </c>
      <c r="B149" s="12" t="s">
        <v>106</v>
      </c>
      <c r="C149" s="44"/>
      <c r="D149" s="103"/>
      <c r="E149" s="103"/>
      <c r="F149" s="113"/>
    </row>
    <row r="150" spans="1:6">
      <c r="B150" s="12" t="s">
        <v>107</v>
      </c>
      <c r="C150" s="44"/>
      <c r="D150" s="103"/>
      <c r="E150" s="103"/>
      <c r="F150" s="113"/>
    </row>
    <row r="151" spans="1:6">
      <c r="B151" s="37" t="s">
        <v>108</v>
      </c>
      <c r="C151" s="44"/>
      <c r="D151" s="103"/>
      <c r="E151" s="103"/>
      <c r="F151" s="113"/>
    </row>
    <row r="152" spans="1:6">
      <c r="B152" s="37" t="s">
        <v>109</v>
      </c>
      <c r="C152" s="44"/>
      <c r="D152" s="103"/>
      <c r="E152" s="103"/>
      <c r="F152" s="113"/>
    </row>
    <row r="153" spans="1:6">
      <c r="C153" s="44"/>
      <c r="D153" s="103"/>
      <c r="E153" s="103"/>
      <c r="F153" s="113"/>
    </row>
    <row r="154" spans="1:6">
      <c r="B154" s="46" t="s">
        <v>44</v>
      </c>
      <c r="C154" s="39">
        <v>0</v>
      </c>
      <c r="D154" s="195"/>
      <c r="E154" s="195">
        <f>C154*D154</f>
        <v>0</v>
      </c>
      <c r="F154" s="113"/>
    </row>
    <row r="155" spans="1:6">
      <c r="C155" s="44"/>
      <c r="D155" s="103"/>
      <c r="E155" s="103"/>
      <c r="F155" s="113"/>
    </row>
    <row r="156" spans="1:6">
      <c r="A156" s="12">
        <v>4</v>
      </c>
      <c r="B156" t="s">
        <v>110</v>
      </c>
      <c r="C156" s="40"/>
      <c r="E156" s="100"/>
      <c r="F156" s="113"/>
    </row>
    <row r="157" spans="1:6">
      <c r="B157" t="s">
        <v>111</v>
      </c>
      <c r="C157" s="40"/>
      <c r="E157" s="100"/>
      <c r="F157" s="113"/>
    </row>
    <row r="158" spans="1:6">
      <c r="B158" t="s">
        <v>112</v>
      </c>
      <c r="C158" s="40"/>
      <c r="E158" s="100"/>
      <c r="F158" s="113"/>
    </row>
    <row r="159" spans="1:6">
      <c r="B159"/>
      <c r="C159" s="40"/>
      <c r="E159" s="100"/>
      <c r="F159" s="113"/>
    </row>
    <row r="160" spans="1:6">
      <c r="B160" s="38" t="s">
        <v>44</v>
      </c>
      <c r="C160" s="39">
        <v>3</v>
      </c>
      <c r="D160" s="195"/>
      <c r="E160" s="195">
        <f>C160*D160</f>
        <v>0</v>
      </c>
      <c r="F160" s="113"/>
    </row>
    <row r="161" spans="1:6">
      <c r="B161"/>
      <c r="C161" s="40"/>
      <c r="E161" s="100"/>
      <c r="F161" s="113"/>
    </row>
    <row r="162" spans="1:6">
      <c r="A162" s="12">
        <v>5</v>
      </c>
      <c r="B162" s="12" t="s">
        <v>113</v>
      </c>
      <c r="C162" s="44"/>
      <c r="D162" s="103"/>
      <c r="E162" s="103"/>
      <c r="F162" s="113"/>
    </row>
    <row r="163" spans="1:6">
      <c r="B163" s="12" t="s">
        <v>114</v>
      </c>
      <c r="C163" s="44"/>
      <c r="D163" s="103"/>
      <c r="E163" s="103"/>
      <c r="F163" s="113"/>
    </row>
    <row r="164" spans="1:6">
      <c r="B164" s="37" t="s">
        <v>115</v>
      </c>
      <c r="C164" s="44"/>
      <c r="D164" s="103"/>
      <c r="E164" s="103"/>
      <c r="F164" s="113"/>
    </row>
    <row r="165" spans="1:6">
      <c r="B165" s="37" t="s">
        <v>116</v>
      </c>
      <c r="C165" s="44"/>
      <c r="D165" s="103"/>
      <c r="E165" s="103"/>
      <c r="F165" s="113"/>
    </row>
    <row r="166" spans="1:6">
      <c r="C166" s="44"/>
      <c r="D166" s="103"/>
      <c r="E166" s="103"/>
      <c r="F166" s="113"/>
    </row>
    <row r="167" spans="1:6">
      <c r="B167" s="46" t="s">
        <v>44</v>
      </c>
      <c r="C167" s="39">
        <v>0</v>
      </c>
      <c r="D167" s="195"/>
      <c r="E167" s="195">
        <f>C167*D167</f>
        <v>0</v>
      </c>
      <c r="F167" s="109"/>
    </row>
    <row r="168" spans="1:6">
      <c r="C168" s="44"/>
      <c r="D168" s="103"/>
      <c r="E168" s="103"/>
      <c r="F168" s="109"/>
    </row>
    <row r="169" spans="1:6">
      <c r="C169" s="44"/>
      <c r="D169" s="103"/>
      <c r="E169" s="103"/>
      <c r="F169" s="109"/>
    </row>
    <row r="170" spans="1:6">
      <c r="A170" s="12">
        <v>6</v>
      </c>
      <c r="B170" s="12" t="s">
        <v>117</v>
      </c>
      <c r="C170" s="44"/>
      <c r="D170" s="103"/>
      <c r="E170" s="103"/>
      <c r="F170" s="109"/>
    </row>
    <row r="171" spans="1:6">
      <c r="B171" s="12" t="s">
        <v>118</v>
      </c>
      <c r="C171" s="44"/>
      <c r="D171" s="103"/>
      <c r="E171" s="103"/>
      <c r="F171" s="109"/>
    </row>
    <row r="172" spans="1:6">
      <c r="B172" s="37" t="s">
        <v>119</v>
      </c>
      <c r="C172" s="44"/>
      <c r="D172" s="103"/>
      <c r="E172" s="103"/>
      <c r="F172" s="109"/>
    </row>
    <row r="173" spans="1:6">
      <c r="B173" s="37" t="s">
        <v>120</v>
      </c>
      <c r="C173" s="44"/>
      <c r="D173" s="103"/>
      <c r="E173" s="103"/>
      <c r="F173" s="109"/>
    </row>
    <row r="174" spans="1:6">
      <c r="C174" s="44"/>
      <c r="D174" s="103"/>
      <c r="E174" s="103"/>
      <c r="F174" s="109"/>
    </row>
    <row r="175" spans="1:6">
      <c r="B175" s="46" t="s">
        <v>47</v>
      </c>
      <c r="C175" s="39">
        <v>0</v>
      </c>
      <c r="D175" s="195"/>
      <c r="E175" s="195">
        <f>C175*D175</f>
        <v>0</v>
      </c>
      <c r="F175" s="109"/>
    </row>
    <row r="176" spans="1:6">
      <c r="C176" s="44"/>
      <c r="D176" s="103"/>
      <c r="E176" s="103"/>
      <c r="F176" s="109"/>
    </row>
    <row r="177" spans="1:6">
      <c r="A177" s="12">
        <v>7</v>
      </c>
      <c r="B177" s="12" t="s">
        <v>121</v>
      </c>
      <c r="C177" s="44"/>
      <c r="D177" s="103"/>
      <c r="E177" s="103"/>
      <c r="F177" s="109"/>
    </row>
    <row r="178" spans="1:6">
      <c r="B178" s="12" t="s">
        <v>122</v>
      </c>
      <c r="C178" s="44"/>
      <c r="D178" s="103"/>
      <c r="E178" s="103"/>
      <c r="F178" s="109"/>
    </row>
    <row r="179" spans="1:6">
      <c r="B179" s="37" t="s">
        <v>123</v>
      </c>
      <c r="C179" s="44"/>
      <c r="D179" s="103"/>
      <c r="E179" s="103"/>
      <c r="F179" s="109"/>
    </row>
    <row r="180" spans="1:6">
      <c r="C180" s="44"/>
      <c r="D180" s="103"/>
      <c r="E180" s="103"/>
      <c r="F180" s="109"/>
    </row>
    <row r="181" spans="1:6">
      <c r="B181" s="46" t="s">
        <v>124</v>
      </c>
      <c r="C181" s="39">
        <v>0</v>
      </c>
      <c r="D181" s="195"/>
      <c r="E181" s="195">
        <f>C181*D181</f>
        <v>0</v>
      </c>
      <c r="F181" s="109"/>
    </row>
    <row r="182" spans="1:6">
      <c r="B182"/>
      <c r="C182" s="40"/>
      <c r="E182" s="100"/>
      <c r="F182" s="109"/>
    </row>
    <row r="183" spans="1:6">
      <c r="B183"/>
      <c r="C183" s="40"/>
      <c r="E183" s="100"/>
      <c r="F183" s="109"/>
    </row>
    <row r="184" spans="1:6">
      <c r="B184"/>
      <c r="C184" s="40"/>
      <c r="E184" s="100"/>
      <c r="F184" s="109"/>
    </row>
    <row r="185" spans="1:6">
      <c r="B185"/>
      <c r="C185" s="40"/>
      <c r="E185" s="100"/>
      <c r="F185" s="109"/>
    </row>
    <row r="186" spans="1:6">
      <c r="B186"/>
      <c r="C186" s="40"/>
      <c r="E186" s="100"/>
      <c r="F186" s="109"/>
    </row>
    <row r="187" spans="1:6">
      <c r="A187" s="12">
        <v>8</v>
      </c>
      <c r="B187" t="s">
        <v>125</v>
      </c>
      <c r="C187" s="40"/>
      <c r="E187" s="100"/>
      <c r="F187" s="109"/>
    </row>
    <row r="188" spans="1:6">
      <c r="B188" t="s">
        <v>126</v>
      </c>
      <c r="C188" s="40"/>
      <c r="E188" s="100"/>
      <c r="F188" s="109"/>
    </row>
    <row r="189" spans="1:6">
      <c r="B189" t="s">
        <v>127</v>
      </c>
      <c r="C189" s="40"/>
      <c r="E189" s="100"/>
      <c r="F189" s="109"/>
    </row>
    <row r="190" spans="1:6">
      <c r="B190" t="s">
        <v>128</v>
      </c>
      <c r="C190" s="40"/>
      <c r="E190" s="100"/>
      <c r="F190" s="109"/>
    </row>
    <row r="191" spans="1:6">
      <c r="B191" t="s">
        <v>129</v>
      </c>
      <c r="C191" s="40"/>
      <c r="E191" s="100"/>
      <c r="F191" s="109"/>
    </row>
    <row r="192" spans="1:6">
      <c r="B192" t="s">
        <v>130</v>
      </c>
      <c r="C192" s="40"/>
      <c r="E192" s="100"/>
      <c r="F192" s="109"/>
    </row>
    <row r="193" spans="1:6">
      <c r="B193" t="s">
        <v>131</v>
      </c>
      <c r="C193" s="40"/>
      <c r="E193" s="100"/>
      <c r="F193" s="109"/>
    </row>
    <row r="194" spans="1:6">
      <c r="B194"/>
      <c r="C194" s="40"/>
      <c r="E194" s="100"/>
      <c r="F194" s="109"/>
    </row>
    <row r="195" spans="1:6">
      <c r="B195" s="38" t="s">
        <v>124</v>
      </c>
      <c r="C195" s="39">
        <v>0</v>
      </c>
      <c r="D195" s="183"/>
      <c r="E195" s="195">
        <f>C195*D195</f>
        <v>0</v>
      </c>
      <c r="F195" s="109"/>
    </row>
    <row r="196" spans="1:6">
      <c r="B196"/>
      <c r="C196" s="40"/>
      <c r="E196" s="100"/>
      <c r="F196" s="109"/>
    </row>
    <row r="197" spans="1:6">
      <c r="A197" s="12">
        <v>9</v>
      </c>
      <c r="B197" t="s">
        <v>132</v>
      </c>
      <c r="C197" s="40"/>
      <c r="E197" s="100"/>
      <c r="F197" s="109"/>
    </row>
    <row r="198" spans="1:6">
      <c r="B198" t="s">
        <v>133</v>
      </c>
      <c r="C198" s="40"/>
      <c r="E198" s="100"/>
      <c r="F198" s="109"/>
    </row>
    <row r="199" spans="1:6">
      <c r="B199" t="s">
        <v>134</v>
      </c>
      <c r="C199" s="40"/>
      <c r="E199" s="100"/>
      <c r="F199" s="113"/>
    </row>
    <row r="200" spans="1:6">
      <c r="B200" t="s">
        <v>135</v>
      </c>
      <c r="C200" s="40"/>
      <c r="E200" s="100"/>
      <c r="F200" s="113"/>
    </row>
    <row r="201" spans="1:6">
      <c r="B201"/>
      <c r="C201" s="40"/>
      <c r="E201" s="100"/>
      <c r="F201" s="113"/>
    </row>
    <row r="202" spans="1:6">
      <c r="B202" s="38" t="s">
        <v>44</v>
      </c>
      <c r="C202" s="39">
        <v>0</v>
      </c>
      <c r="D202" s="195"/>
      <c r="E202" s="195">
        <f>C202*D202</f>
        <v>0</v>
      </c>
      <c r="F202" s="113"/>
    </row>
    <row r="203" spans="1:6">
      <c r="B203"/>
      <c r="C203" s="40"/>
      <c r="E203" s="100"/>
      <c r="F203" s="113"/>
    </row>
    <row r="204" spans="1:6">
      <c r="A204" s="12">
        <v>9</v>
      </c>
      <c r="B204" s="4" t="s">
        <v>132</v>
      </c>
      <c r="C204" s="4"/>
      <c r="D204" s="47"/>
      <c r="E204" s="100"/>
      <c r="F204" s="113"/>
    </row>
    <row r="205" spans="1:6">
      <c r="B205" s="4" t="s">
        <v>133</v>
      </c>
      <c r="C205" s="4"/>
      <c r="D205" s="47"/>
      <c r="E205" s="100"/>
      <c r="F205" s="113"/>
    </row>
    <row r="206" spans="1:6">
      <c r="B206" s="4" t="s">
        <v>134</v>
      </c>
      <c r="C206" s="4"/>
      <c r="D206" s="47"/>
      <c r="E206" s="100"/>
      <c r="F206" s="113"/>
    </row>
    <row r="207" spans="1:6">
      <c r="B207" s="4" t="s">
        <v>135</v>
      </c>
      <c r="C207" s="4"/>
      <c r="D207" s="47"/>
      <c r="E207" s="100"/>
      <c r="F207" s="113"/>
    </row>
    <row r="208" spans="1:6">
      <c r="B208"/>
      <c r="C208" s="40"/>
      <c r="E208" s="100"/>
      <c r="F208" s="113"/>
    </row>
    <row r="209" spans="1:6">
      <c r="B209" s="48" t="s">
        <v>136</v>
      </c>
      <c r="C209" s="49">
        <v>3</v>
      </c>
      <c r="D209" s="196"/>
      <c r="E209" s="196">
        <f>C209*D209</f>
        <v>0</v>
      </c>
      <c r="F209" s="113"/>
    </row>
    <row r="210" spans="1:6">
      <c r="B210"/>
      <c r="C210" s="40"/>
      <c r="E210" s="100"/>
      <c r="F210" s="113"/>
    </row>
    <row r="211" spans="1:6">
      <c r="B211" s="50" t="s">
        <v>137</v>
      </c>
      <c r="C211" s="51"/>
      <c r="D211" s="185"/>
      <c r="E211" s="194">
        <f>E140+E160+E209</f>
        <v>0</v>
      </c>
      <c r="F211" s="113"/>
    </row>
    <row r="212" spans="1:6">
      <c r="B212"/>
      <c r="C212" s="40"/>
      <c r="E212" s="100"/>
      <c r="F212" s="113"/>
    </row>
    <row r="213" spans="1:6">
      <c r="B213"/>
      <c r="C213" s="40"/>
      <c r="E213" s="100"/>
      <c r="F213" s="113"/>
    </row>
    <row r="214" spans="1:6">
      <c r="B214"/>
      <c r="C214" s="40"/>
      <c r="E214" s="100"/>
      <c r="F214" s="113"/>
    </row>
    <row r="215" spans="1:6">
      <c r="B215"/>
      <c r="C215" s="40"/>
      <c r="E215" s="100"/>
      <c r="F215" s="113"/>
    </row>
    <row r="216" spans="1:6">
      <c r="A216" s="34" t="s">
        <v>29</v>
      </c>
      <c r="B216" s="35" t="s">
        <v>30</v>
      </c>
      <c r="C216" s="43" t="s">
        <v>31</v>
      </c>
      <c r="D216" s="177" t="s">
        <v>32</v>
      </c>
      <c r="E216" s="187" t="s">
        <v>33</v>
      </c>
      <c r="F216" s="236"/>
    </row>
    <row r="217" spans="1:6">
      <c r="A217" s="21" t="s">
        <v>138</v>
      </c>
      <c r="B217" s="2" t="s">
        <v>139</v>
      </c>
      <c r="C217" s="52"/>
      <c r="E217" s="100"/>
      <c r="F217" s="113"/>
    </row>
    <row r="218" spans="1:6">
      <c r="B218"/>
      <c r="C218" s="40"/>
      <c r="E218" s="100"/>
      <c r="F218" s="113"/>
    </row>
    <row r="219" spans="1:6">
      <c r="A219" s="12">
        <v>1</v>
      </c>
      <c r="B219" t="s">
        <v>140</v>
      </c>
      <c r="C219" s="40"/>
      <c r="E219" s="100"/>
      <c r="F219" s="113"/>
    </row>
    <row r="220" spans="1:6">
      <c r="B220" t="s">
        <v>141</v>
      </c>
      <c r="C220" s="40"/>
      <c r="E220" s="100"/>
      <c r="F220" s="113"/>
    </row>
    <row r="221" spans="1:6">
      <c r="B221"/>
      <c r="C221" s="40"/>
      <c r="E221" s="100"/>
      <c r="F221" s="113"/>
    </row>
    <row r="222" spans="1:6">
      <c r="B222" s="38" t="s">
        <v>47</v>
      </c>
      <c r="C222" s="39">
        <f>C140+C146</f>
        <v>94</v>
      </c>
      <c r="D222" s="173"/>
      <c r="E222" s="173">
        <f>C222*D222</f>
        <v>0</v>
      </c>
      <c r="F222" s="113"/>
    </row>
    <row r="223" spans="1:6">
      <c r="B223"/>
      <c r="C223" s="40"/>
      <c r="D223" s="174"/>
      <c r="E223" s="174"/>
      <c r="F223" s="113"/>
    </row>
    <row r="224" spans="1:6">
      <c r="A224" s="12">
        <v>2</v>
      </c>
      <c r="B224" t="s">
        <v>142</v>
      </c>
      <c r="C224" s="40"/>
      <c r="D224" s="174"/>
      <c r="E224" s="174"/>
      <c r="F224" s="113"/>
    </row>
    <row r="225" spans="1:6">
      <c r="B225"/>
      <c r="C225" s="40"/>
      <c r="D225" s="174"/>
      <c r="E225" s="174"/>
      <c r="F225" s="113"/>
    </row>
    <row r="226" spans="1:6">
      <c r="B226" s="38" t="s">
        <v>75</v>
      </c>
      <c r="C226" s="39">
        <v>188</v>
      </c>
      <c r="D226" s="173"/>
      <c r="E226" s="173">
        <f>C226*D226</f>
        <v>0</v>
      </c>
      <c r="F226" s="113"/>
    </row>
    <row r="227" spans="1:6">
      <c r="B227"/>
      <c r="C227" s="40"/>
      <c r="D227" s="174"/>
      <c r="E227" s="174"/>
      <c r="F227" s="113"/>
    </row>
    <row r="228" spans="1:6">
      <c r="A228" s="12">
        <v>3</v>
      </c>
      <c r="B228" t="s">
        <v>143</v>
      </c>
      <c r="C228" s="40"/>
      <c r="D228" s="174"/>
      <c r="E228" s="174"/>
      <c r="F228" s="113"/>
    </row>
    <row r="229" spans="1:6">
      <c r="B229"/>
      <c r="C229" s="40"/>
      <c r="D229" s="174"/>
      <c r="E229" s="174"/>
      <c r="F229" s="113"/>
    </row>
    <row r="230" spans="1:6">
      <c r="B230" s="38" t="s">
        <v>47</v>
      </c>
      <c r="C230" s="39">
        <f>1*C222</f>
        <v>94</v>
      </c>
      <c r="D230" s="173"/>
      <c r="E230" s="173">
        <f>C230*D230</f>
        <v>0</v>
      </c>
      <c r="F230" s="113"/>
    </row>
    <row r="231" spans="1:6">
      <c r="B231"/>
      <c r="C231" s="40"/>
      <c r="D231" s="174"/>
      <c r="E231" s="174"/>
      <c r="F231" s="113"/>
    </row>
    <row r="232" spans="1:6">
      <c r="A232" s="12">
        <v>4</v>
      </c>
      <c r="B232" t="s">
        <v>144</v>
      </c>
      <c r="C232" s="40"/>
      <c r="D232" s="174"/>
      <c r="E232" s="174"/>
      <c r="F232" s="113"/>
    </row>
    <row r="233" spans="1:6">
      <c r="B233" t="s">
        <v>145</v>
      </c>
      <c r="C233" s="40"/>
      <c r="D233" s="174"/>
      <c r="E233" s="174"/>
      <c r="F233" s="113"/>
    </row>
    <row r="234" spans="1:6">
      <c r="B234"/>
      <c r="C234" s="40"/>
      <c r="D234" s="174"/>
      <c r="E234" s="174"/>
      <c r="F234" s="113"/>
    </row>
    <row r="235" spans="1:6">
      <c r="B235" s="38" t="s">
        <v>47</v>
      </c>
      <c r="C235" s="39">
        <f>1*C230</f>
        <v>94</v>
      </c>
      <c r="D235" s="173"/>
      <c r="E235" s="173">
        <f>C235*D235</f>
        <v>0</v>
      </c>
      <c r="F235" s="113"/>
    </row>
    <row r="236" spans="1:6">
      <c r="B236"/>
      <c r="C236" s="40"/>
      <c r="D236" s="174"/>
      <c r="E236" s="174"/>
      <c r="F236" s="113"/>
    </row>
    <row r="237" spans="1:6">
      <c r="A237" s="12">
        <v>5</v>
      </c>
      <c r="B237" t="s">
        <v>146</v>
      </c>
      <c r="C237" s="40"/>
      <c r="D237" s="174"/>
      <c r="E237" s="174"/>
      <c r="F237" s="113"/>
    </row>
    <row r="238" spans="1:6">
      <c r="B238"/>
      <c r="C238" s="40"/>
      <c r="D238" s="174"/>
      <c r="E238" s="174"/>
      <c r="F238" s="113"/>
    </row>
    <row r="239" spans="1:6">
      <c r="B239" s="38" t="s">
        <v>47</v>
      </c>
      <c r="C239" s="39">
        <f>1*C235</f>
        <v>94</v>
      </c>
      <c r="D239" s="173"/>
      <c r="E239" s="173">
        <f>C239*D239</f>
        <v>0</v>
      </c>
      <c r="F239" s="113"/>
    </row>
    <row r="240" spans="1:6">
      <c r="B240"/>
      <c r="C240" s="40"/>
      <c r="D240" s="174"/>
      <c r="E240" s="174"/>
      <c r="F240" s="113"/>
    </row>
    <row r="241" spans="1:6">
      <c r="A241" s="12">
        <v>6</v>
      </c>
      <c r="B241" t="s">
        <v>147</v>
      </c>
      <c r="C241" s="40"/>
      <c r="D241" s="174"/>
      <c r="E241" s="174"/>
      <c r="F241" s="113"/>
    </row>
    <row r="242" spans="1:6">
      <c r="B242" t="s">
        <v>148</v>
      </c>
      <c r="C242" s="40"/>
      <c r="D242" s="174"/>
      <c r="E242" s="174"/>
      <c r="F242" s="113"/>
    </row>
    <row r="243" spans="1:6">
      <c r="B243"/>
      <c r="C243" s="40"/>
      <c r="D243" s="174"/>
      <c r="E243" s="174"/>
      <c r="F243" s="113"/>
    </row>
    <row r="244" spans="1:6">
      <c r="B244" s="38" t="s">
        <v>136</v>
      </c>
      <c r="C244" s="39">
        <v>3</v>
      </c>
      <c r="D244" s="173"/>
      <c r="E244" s="173">
        <f>C244*D244</f>
        <v>0</v>
      </c>
      <c r="F244" s="113"/>
    </row>
    <row r="245" spans="1:6">
      <c r="B245"/>
      <c r="C245" s="40"/>
      <c r="D245" s="174"/>
      <c r="E245" s="174"/>
      <c r="F245" s="113"/>
    </row>
    <row r="246" spans="1:6">
      <c r="A246" s="12">
        <v>7</v>
      </c>
      <c r="B246" s="38" t="s">
        <v>149</v>
      </c>
      <c r="C246" s="39">
        <v>5</v>
      </c>
      <c r="D246" s="173"/>
      <c r="E246" s="173">
        <f>C246*D246</f>
        <v>0</v>
      </c>
      <c r="F246" s="113"/>
    </row>
    <row r="247" spans="1:6">
      <c r="B247"/>
      <c r="C247" s="40"/>
      <c r="D247" s="174"/>
      <c r="E247" s="174"/>
      <c r="F247" s="113"/>
    </row>
    <row r="248" spans="1:6">
      <c r="A248" s="12">
        <v>8</v>
      </c>
      <c r="B248" s="38" t="s">
        <v>151</v>
      </c>
      <c r="C248" s="39">
        <v>2</v>
      </c>
      <c r="D248" s="173"/>
      <c r="E248" s="173">
        <f>C248*D248</f>
        <v>0</v>
      </c>
      <c r="F248" s="113"/>
    </row>
    <row r="249" spans="1:6">
      <c r="C249" s="44"/>
      <c r="D249" s="178"/>
      <c r="E249" s="178"/>
      <c r="F249" s="113"/>
    </row>
    <row r="250" spans="1:6">
      <c r="C250" s="44"/>
      <c r="D250" s="178"/>
      <c r="E250" s="178"/>
      <c r="F250" s="113"/>
    </row>
    <row r="251" spans="1:6">
      <c r="B251"/>
      <c r="C251" s="40"/>
      <c r="D251" s="174"/>
      <c r="E251" s="174"/>
      <c r="F251" s="113"/>
    </row>
    <row r="252" spans="1:6">
      <c r="A252" s="12">
        <v>9</v>
      </c>
      <c r="B252" s="38" t="s">
        <v>152</v>
      </c>
      <c r="C252" s="39">
        <v>1</v>
      </c>
      <c r="D252" s="173"/>
      <c r="E252" s="173">
        <f>C252*D252</f>
        <v>0</v>
      </c>
      <c r="F252" s="113"/>
    </row>
    <row r="253" spans="1:6">
      <c r="B253"/>
      <c r="E253" s="100"/>
      <c r="F253" s="113"/>
    </row>
    <row r="254" spans="1:6">
      <c r="B254" s="41" t="s">
        <v>153</v>
      </c>
      <c r="C254" s="41"/>
      <c r="D254" s="175"/>
      <c r="E254" s="176">
        <f>E252+E248+E246+E244+E239+E235+E230+E226+E222</f>
        <v>0</v>
      </c>
      <c r="F254" s="113"/>
    </row>
    <row r="255" spans="1:6">
      <c r="C255" s="12"/>
      <c r="D255" s="113"/>
      <c r="E255" s="103"/>
      <c r="F255" s="113"/>
    </row>
    <row r="256" spans="1:6">
      <c r="C256" s="12"/>
      <c r="D256" s="113"/>
      <c r="E256" s="103"/>
      <c r="F256" s="113"/>
    </row>
    <row r="257" spans="1:6">
      <c r="C257" s="12"/>
      <c r="D257" s="113"/>
      <c r="E257" s="103"/>
      <c r="F257" s="113"/>
    </row>
    <row r="258" spans="1:6">
      <c r="C258" s="12"/>
      <c r="D258" s="113"/>
      <c r="E258" s="103"/>
      <c r="F258" s="113"/>
    </row>
    <row r="259" spans="1:6">
      <c r="B259"/>
      <c r="E259" s="100"/>
      <c r="F259" s="113"/>
    </row>
    <row r="260" spans="1:6">
      <c r="B260" s="53" t="s">
        <v>154</v>
      </c>
      <c r="C260" s="54"/>
      <c r="E260" s="100"/>
      <c r="F260" s="113"/>
    </row>
    <row r="261" spans="1:6">
      <c r="B261"/>
      <c r="E261" s="100"/>
      <c r="F261" s="113"/>
    </row>
    <row r="262" spans="1:6">
      <c r="B262" s="33" t="s">
        <v>155</v>
      </c>
      <c r="C262" s="33"/>
      <c r="E262" s="179">
        <f>1*E44</f>
        <v>0</v>
      </c>
      <c r="F262" s="237" t="s">
        <v>156</v>
      </c>
    </row>
    <row r="263" spans="1:6">
      <c r="B263" s="33" t="s">
        <v>157</v>
      </c>
      <c r="C263" s="33"/>
      <c r="E263" s="179">
        <f>1*E127</f>
        <v>0</v>
      </c>
      <c r="F263" s="237" t="s">
        <v>156</v>
      </c>
    </row>
    <row r="264" spans="1:6">
      <c r="B264" s="33" t="s">
        <v>158</v>
      </c>
      <c r="C264" s="33"/>
      <c r="E264" s="179">
        <f>1*E211</f>
        <v>0</v>
      </c>
      <c r="F264" s="237" t="s">
        <v>156</v>
      </c>
    </row>
    <row r="265" spans="1:6">
      <c r="B265" s="33" t="s">
        <v>159</v>
      </c>
      <c r="C265" s="33"/>
      <c r="E265" s="179">
        <f>1*E254</f>
        <v>0</v>
      </c>
      <c r="F265" s="237" t="s">
        <v>156</v>
      </c>
    </row>
    <row r="266" spans="1:6">
      <c r="B266" s="55" t="s">
        <v>160</v>
      </c>
      <c r="C266" s="55"/>
      <c r="D266" s="183"/>
      <c r="E266" s="184">
        <f>(E265+E264+E263+E262)*0.03</f>
        <v>0</v>
      </c>
      <c r="F266" s="237" t="s">
        <v>156</v>
      </c>
    </row>
    <row r="267" spans="1:6">
      <c r="A267" s="12" t="s">
        <v>81</v>
      </c>
      <c r="B267" s="56" t="s">
        <v>161</v>
      </c>
      <c r="C267" s="50"/>
      <c r="D267" s="185"/>
      <c r="E267" s="186">
        <f>E266+E265+E264+E263+E262</f>
        <v>0</v>
      </c>
      <c r="F267" s="237" t="s">
        <v>162</v>
      </c>
    </row>
    <row r="268" spans="1:6">
      <c r="B268"/>
      <c r="E268" s="100"/>
      <c r="F268" s="113"/>
    </row>
    <row r="269" spans="1:6">
      <c r="B269"/>
      <c r="E269" s="100"/>
      <c r="F269" s="113"/>
    </row>
    <row r="270" spans="1:6">
      <c r="A270"/>
      <c r="B270"/>
      <c r="F270" s="109"/>
    </row>
    <row r="271" spans="1:6">
      <c r="A271"/>
      <c r="B271"/>
      <c r="F271" s="109"/>
    </row>
    <row r="272" spans="1:6">
      <c r="A272"/>
      <c r="B272"/>
      <c r="F272" s="109"/>
    </row>
    <row r="273" spans="1:6">
      <c r="A273"/>
      <c r="B273"/>
      <c r="F273" s="109"/>
    </row>
    <row r="274" spans="1:6">
      <c r="A274"/>
      <c r="B274"/>
      <c r="F274" s="109"/>
    </row>
    <row r="275" spans="1:6">
      <c r="A275"/>
      <c r="B275"/>
      <c r="F275" s="109"/>
    </row>
    <row r="276" spans="1:6">
      <c r="A276"/>
      <c r="B276"/>
      <c r="F276" s="109"/>
    </row>
    <row r="277" spans="1:6">
      <c r="A277"/>
      <c r="B277"/>
      <c r="F277" s="109"/>
    </row>
    <row r="278" spans="1:6">
      <c r="A278"/>
      <c r="B278"/>
      <c r="F278" s="109"/>
    </row>
    <row r="279" spans="1:6">
      <c r="A279"/>
      <c r="B279"/>
      <c r="F279" s="109"/>
    </row>
  </sheetData>
  <sheetProtection password="D017" sheet="1" objects="1" scenarios="1"/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34"/>
  <sheetViews>
    <sheetView view="pageBreakPreview" topLeftCell="A58" zoomScaleSheetLayoutView="100" workbookViewId="0">
      <selection activeCell="D58" sqref="D1:F1048576"/>
    </sheetView>
  </sheetViews>
  <sheetFormatPr defaultRowHeight="15"/>
  <cols>
    <col min="1" max="1" width="3.5703125" style="12" customWidth="1"/>
    <col min="2" max="2" width="64.140625" bestFit="1" customWidth="1"/>
    <col min="4" max="4" width="14.42578125" style="109" bestFit="1" customWidth="1"/>
    <col min="5" max="5" width="15.140625" style="100" bestFit="1" customWidth="1"/>
    <col min="6" max="6" width="2.5703125" style="113" customWidth="1"/>
    <col min="7" max="12" width="9.140625" style="12"/>
  </cols>
  <sheetData>
    <row r="1" spans="1:6" ht="18">
      <c r="B1" s="32" t="s">
        <v>163</v>
      </c>
    </row>
    <row r="3" spans="1:6">
      <c r="A3" s="34" t="s">
        <v>29</v>
      </c>
      <c r="B3" s="35" t="s">
        <v>30</v>
      </c>
      <c r="C3" s="35" t="s">
        <v>31</v>
      </c>
      <c r="D3" s="177" t="s">
        <v>32</v>
      </c>
      <c r="E3" s="187" t="s">
        <v>33</v>
      </c>
      <c r="F3" s="236"/>
    </row>
    <row r="4" spans="1:6">
      <c r="A4" s="36" t="s">
        <v>34</v>
      </c>
      <c r="B4" s="33" t="s">
        <v>35</v>
      </c>
    </row>
    <row r="6" spans="1:6">
      <c r="A6" s="12">
        <v>1</v>
      </c>
      <c r="B6" t="s">
        <v>36</v>
      </c>
    </row>
    <row r="7" spans="1:6">
      <c r="B7" t="s">
        <v>37</v>
      </c>
    </row>
    <row r="8" spans="1:6">
      <c r="B8" t="s">
        <v>38</v>
      </c>
    </row>
    <row r="9" spans="1:6">
      <c r="B9" t="s">
        <v>39</v>
      </c>
    </row>
    <row r="10" spans="1:6">
      <c r="B10" t="s">
        <v>40</v>
      </c>
    </row>
    <row r="11" spans="1:6">
      <c r="B11" t="s">
        <v>41</v>
      </c>
    </row>
    <row r="12" spans="1:6">
      <c r="B12" t="s">
        <v>42</v>
      </c>
    </row>
    <row r="13" spans="1:6">
      <c r="B13" t="s">
        <v>43</v>
      </c>
    </row>
    <row r="15" spans="1:6">
      <c r="B15" s="38" t="s">
        <v>44</v>
      </c>
      <c r="C15" s="39">
        <v>1</v>
      </c>
      <c r="D15" s="173"/>
      <c r="E15" s="173">
        <f>C15*D15</f>
        <v>0</v>
      </c>
    </row>
    <row r="16" spans="1:6">
      <c r="C16" s="40"/>
      <c r="D16" s="174"/>
      <c r="E16" s="174"/>
    </row>
    <row r="17" spans="1:5">
      <c r="A17" s="12">
        <v>2</v>
      </c>
      <c r="B17" t="s">
        <v>45</v>
      </c>
      <c r="C17" s="40"/>
      <c r="D17" s="174"/>
      <c r="E17" s="174"/>
    </row>
    <row r="18" spans="1:5">
      <c r="B18" t="s">
        <v>46</v>
      </c>
      <c r="C18" s="40"/>
      <c r="D18" s="174"/>
      <c r="E18" s="174"/>
    </row>
    <row r="19" spans="1:5">
      <c r="C19" s="40"/>
      <c r="D19" s="174"/>
      <c r="E19" s="174"/>
    </row>
    <row r="20" spans="1:5">
      <c r="B20" s="38" t="s">
        <v>47</v>
      </c>
      <c r="C20" s="39">
        <v>32.25</v>
      </c>
      <c r="D20" s="173"/>
      <c r="E20" s="173">
        <f>C20*D20</f>
        <v>0</v>
      </c>
    </row>
    <row r="21" spans="1:5">
      <c r="C21" s="40"/>
      <c r="D21" s="174"/>
      <c r="E21" s="174"/>
    </row>
    <row r="22" spans="1:5">
      <c r="A22" s="12">
        <v>3</v>
      </c>
      <c r="B22" t="s">
        <v>48</v>
      </c>
      <c r="C22" s="40"/>
      <c r="D22" s="174"/>
      <c r="E22" s="174"/>
    </row>
    <row r="23" spans="1:5">
      <c r="C23" s="40"/>
      <c r="D23" s="174"/>
      <c r="E23" s="174"/>
    </row>
    <row r="24" spans="1:5">
      <c r="B24" s="38" t="s">
        <v>44</v>
      </c>
      <c r="C24" s="39">
        <v>2</v>
      </c>
      <c r="D24" s="173"/>
      <c r="E24" s="173">
        <f>C24*D24</f>
        <v>0</v>
      </c>
    </row>
    <row r="25" spans="1:5">
      <c r="C25" s="40"/>
      <c r="D25" s="174"/>
      <c r="E25" s="174"/>
    </row>
    <row r="26" spans="1:5">
      <c r="A26" s="12">
        <v>4</v>
      </c>
      <c r="B26" t="s">
        <v>49</v>
      </c>
      <c r="C26" s="40"/>
      <c r="D26" s="174"/>
      <c r="E26" s="174"/>
    </row>
    <row r="27" spans="1:5">
      <c r="B27" t="s">
        <v>50</v>
      </c>
      <c r="C27" s="40"/>
      <c r="D27" s="174"/>
      <c r="E27" s="174"/>
    </row>
    <row r="28" spans="1:5">
      <c r="B28" t="s">
        <v>51</v>
      </c>
      <c r="C28" s="40"/>
      <c r="D28" s="174"/>
      <c r="E28" s="174"/>
    </row>
    <row r="29" spans="1:5">
      <c r="B29" t="s">
        <v>52</v>
      </c>
      <c r="C29" s="40"/>
      <c r="D29" s="174"/>
      <c r="E29" s="174"/>
    </row>
    <row r="30" spans="1:5">
      <c r="C30" s="40"/>
      <c r="D30" s="174"/>
      <c r="E30" s="174"/>
    </row>
    <row r="31" spans="1:5">
      <c r="B31" s="38" t="s">
        <v>53</v>
      </c>
      <c r="C31" s="39">
        <v>1</v>
      </c>
      <c r="D31" s="173"/>
      <c r="E31" s="173">
        <f>C31*D31</f>
        <v>0</v>
      </c>
    </row>
    <row r="32" spans="1:5">
      <c r="C32" s="40"/>
      <c r="D32" s="174"/>
      <c r="E32" s="174"/>
    </row>
    <row r="33" spans="1:6">
      <c r="A33" s="12">
        <v>5</v>
      </c>
      <c r="B33" t="s">
        <v>54</v>
      </c>
      <c r="C33" s="40"/>
      <c r="D33" s="174"/>
      <c r="E33" s="174"/>
    </row>
    <row r="34" spans="1:6">
      <c r="B34" t="s">
        <v>55</v>
      </c>
      <c r="C34" s="40"/>
      <c r="D34" s="174"/>
      <c r="E34" s="174"/>
    </row>
    <row r="35" spans="1:6">
      <c r="B35" t="s">
        <v>56</v>
      </c>
      <c r="C35" s="40"/>
      <c r="D35" s="174"/>
      <c r="E35" s="174"/>
    </row>
    <row r="36" spans="1:6">
      <c r="B36" t="s">
        <v>57</v>
      </c>
      <c r="C36" s="40"/>
      <c r="D36" s="174"/>
      <c r="E36" s="174"/>
    </row>
    <row r="37" spans="1:6">
      <c r="C37" s="40"/>
      <c r="D37" s="174"/>
      <c r="E37" s="174"/>
    </row>
    <row r="38" spans="1:6">
      <c r="B38" s="38" t="s">
        <v>53</v>
      </c>
      <c r="C38" s="39">
        <v>1</v>
      </c>
      <c r="D38" s="173"/>
      <c r="E38" s="173">
        <f>C38*D38</f>
        <v>0</v>
      </c>
    </row>
    <row r="39" spans="1:6">
      <c r="C39" s="40"/>
    </row>
    <row r="40" spans="1:6">
      <c r="C40" s="40"/>
    </row>
    <row r="41" spans="1:6">
      <c r="B41" s="41" t="s">
        <v>58</v>
      </c>
      <c r="C41" s="42"/>
      <c r="D41" s="175"/>
      <c r="E41" s="176">
        <f>E38+E31+E24+E20+E15</f>
        <v>0</v>
      </c>
    </row>
    <row r="42" spans="1:6">
      <c r="C42" s="40"/>
    </row>
    <row r="43" spans="1:6">
      <c r="C43" s="40"/>
    </row>
    <row r="44" spans="1:6">
      <c r="A44" s="34" t="s">
        <v>29</v>
      </c>
      <c r="B44" s="35" t="s">
        <v>30</v>
      </c>
      <c r="C44" s="43" t="s">
        <v>31</v>
      </c>
      <c r="D44" s="177" t="s">
        <v>32</v>
      </c>
      <c r="E44" s="187" t="s">
        <v>33</v>
      </c>
      <c r="F44" s="236"/>
    </row>
    <row r="45" spans="1:6">
      <c r="A45" s="21" t="s">
        <v>59</v>
      </c>
      <c r="B45" s="2" t="s">
        <v>60</v>
      </c>
      <c r="C45" s="40"/>
    </row>
    <row r="46" spans="1:6">
      <c r="C46" s="40"/>
    </row>
    <row r="47" spans="1:6">
      <c r="A47" s="12">
        <v>1</v>
      </c>
      <c r="B47" t="s">
        <v>61</v>
      </c>
      <c r="C47" s="40"/>
    </row>
    <row r="48" spans="1:6">
      <c r="B48" t="s">
        <v>62</v>
      </c>
      <c r="C48" s="40"/>
    </row>
    <row r="49" spans="1:5">
      <c r="B49" t="s">
        <v>63</v>
      </c>
      <c r="C49" s="40"/>
    </row>
    <row r="50" spans="1:5">
      <c r="B50" t="s">
        <v>64</v>
      </c>
      <c r="C50" s="40"/>
    </row>
    <row r="51" spans="1:5">
      <c r="B51" t="s">
        <v>65</v>
      </c>
      <c r="C51" s="40"/>
    </row>
    <row r="52" spans="1:5">
      <c r="B52" t="s">
        <v>66</v>
      </c>
      <c r="C52" s="40"/>
    </row>
    <row r="53" spans="1:5">
      <c r="B53" t="s">
        <v>67</v>
      </c>
      <c r="C53" s="40"/>
    </row>
    <row r="54" spans="1:5">
      <c r="C54" s="40"/>
    </row>
    <row r="55" spans="1:5">
      <c r="B55" s="38" t="s">
        <v>68</v>
      </c>
      <c r="C55" s="39">
        <v>43.54</v>
      </c>
      <c r="D55" s="173"/>
      <c r="E55" s="173">
        <f>C55*D55</f>
        <v>0</v>
      </c>
    </row>
    <row r="56" spans="1:5">
      <c r="C56" s="40"/>
      <c r="D56" s="174"/>
      <c r="E56" s="174"/>
    </row>
    <row r="57" spans="1:5">
      <c r="A57" s="12">
        <v>2</v>
      </c>
      <c r="B57" t="s">
        <v>69</v>
      </c>
      <c r="C57" s="40"/>
      <c r="D57" s="174"/>
      <c r="E57" s="174"/>
    </row>
    <row r="58" spans="1:5">
      <c r="B58" t="s">
        <v>70</v>
      </c>
      <c r="C58" s="40"/>
      <c r="D58" s="174"/>
      <c r="E58" s="174"/>
    </row>
    <row r="59" spans="1:5">
      <c r="B59" t="s">
        <v>71</v>
      </c>
      <c r="C59" s="40"/>
      <c r="D59" s="174"/>
      <c r="E59" s="174"/>
    </row>
    <row r="60" spans="1:5">
      <c r="B60" t="s">
        <v>64</v>
      </c>
      <c r="C60" s="40"/>
      <c r="D60" s="174"/>
      <c r="E60" s="174"/>
    </row>
    <row r="61" spans="1:5">
      <c r="B61" t="s">
        <v>65</v>
      </c>
      <c r="C61" s="40"/>
      <c r="D61" s="174"/>
      <c r="E61" s="174"/>
    </row>
    <row r="62" spans="1:5">
      <c r="C62" s="40"/>
      <c r="D62" s="174"/>
      <c r="E62" s="174"/>
    </row>
    <row r="63" spans="1:5">
      <c r="B63" s="38" t="s">
        <v>72</v>
      </c>
      <c r="C63" s="39">
        <f>1*[1]List2!C17</f>
        <v>1.8</v>
      </c>
      <c r="D63" s="173"/>
      <c r="E63" s="173">
        <f>C63*D63</f>
        <v>0</v>
      </c>
    </row>
    <row r="64" spans="1:5">
      <c r="C64" s="40"/>
      <c r="D64" s="174"/>
      <c r="E64" s="174"/>
    </row>
    <row r="65" spans="1:5">
      <c r="A65" s="12">
        <v>3</v>
      </c>
      <c r="B65" t="s">
        <v>164</v>
      </c>
      <c r="C65" s="40"/>
      <c r="D65" s="174"/>
      <c r="E65" s="174"/>
    </row>
    <row r="66" spans="1:5">
      <c r="B66" t="s">
        <v>165</v>
      </c>
      <c r="C66" s="40"/>
      <c r="D66" s="174"/>
      <c r="E66" s="174"/>
    </row>
    <row r="67" spans="1:5">
      <c r="B67" t="s">
        <v>166</v>
      </c>
      <c r="C67" s="40"/>
      <c r="D67" s="174"/>
      <c r="E67" s="174"/>
    </row>
    <row r="68" spans="1:5">
      <c r="B68" t="s">
        <v>64</v>
      </c>
      <c r="C68" s="40"/>
      <c r="D68" s="174"/>
      <c r="E68" s="174"/>
    </row>
    <row r="69" spans="1:5">
      <c r="B69" t="s">
        <v>65</v>
      </c>
      <c r="C69" s="40"/>
      <c r="D69" s="174"/>
      <c r="E69" s="174"/>
    </row>
    <row r="70" spans="1:5">
      <c r="B70" s="38" t="s">
        <v>68</v>
      </c>
      <c r="C70" s="39">
        <f>1.2*[1]List2!C18*0.6</f>
        <v>1.296</v>
      </c>
      <c r="D70" s="173"/>
      <c r="E70" s="173">
        <f>C70*D70</f>
        <v>0</v>
      </c>
    </row>
    <row r="71" spans="1:5">
      <c r="C71" s="40"/>
      <c r="D71" s="174"/>
      <c r="E71" s="174"/>
    </row>
    <row r="72" spans="1:5">
      <c r="A72" s="12">
        <v>4</v>
      </c>
      <c r="B72" t="s">
        <v>73</v>
      </c>
      <c r="C72" s="40"/>
      <c r="D72" s="174"/>
      <c r="E72" s="174"/>
    </row>
    <row r="73" spans="1:5">
      <c r="B73" t="s">
        <v>74</v>
      </c>
      <c r="C73" s="40"/>
      <c r="D73" s="174"/>
      <c r="E73" s="174"/>
    </row>
    <row r="74" spans="1:5">
      <c r="B74" t="s">
        <v>64</v>
      </c>
      <c r="C74" s="40"/>
      <c r="D74" s="174"/>
      <c r="E74" s="174"/>
    </row>
    <row r="75" spans="1:5">
      <c r="B75" t="s">
        <v>65</v>
      </c>
      <c r="C75" s="40"/>
      <c r="D75" s="174"/>
      <c r="E75" s="174"/>
    </row>
    <row r="76" spans="1:5">
      <c r="C76" s="40"/>
      <c r="D76" s="174"/>
      <c r="E76" s="174"/>
    </row>
    <row r="77" spans="1:5">
      <c r="B77" s="38" t="s">
        <v>68</v>
      </c>
      <c r="C77" s="39">
        <f>0.6*1.2*[1]List2!C18</f>
        <v>1.296</v>
      </c>
      <c r="D77" s="173"/>
      <c r="E77" s="173">
        <f>C77*D77</f>
        <v>0</v>
      </c>
    </row>
    <row r="78" spans="1:5">
      <c r="C78" s="40"/>
      <c r="D78" s="174"/>
      <c r="E78" s="174"/>
    </row>
    <row r="79" spans="1:5">
      <c r="A79" s="12">
        <v>5</v>
      </c>
      <c r="B79" s="198" t="s">
        <v>308</v>
      </c>
      <c r="C79" s="40"/>
      <c r="D79" s="174"/>
      <c r="E79" s="174"/>
    </row>
    <row r="80" spans="1:5">
      <c r="B80" s="198" t="s">
        <v>309</v>
      </c>
      <c r="C80" s="40"/>
      <c r="D80" s="174"/>
      <c r="E80" s="174"/>
    </row>
    <row r="81" spans="1:5">
      <c r="C81" s="40"/>
      <c r="D81" s="174"/>
      <c r="E81" s="174"/>
    </row>
    <row r="82" spans="1:5">
      <c r="B82" t="s">
        <v>64</v>
      </c>
      <c r="C82" s="40"/>
      <c r="D82" s="174"/>
      <c r="E82" s="174"/>
    </row>
    <row r="83" spans="1:5">
      <c r="B83" t="s">
        <v>65</v>
      </c>
      <c r="C83" s="40"/>
      <c r="D83" s="174"/>
      <c r="E83" s="174"/>
    </row>
    <row r="84" spans="1:5">
      <c r="C84" s="40"/>
      <c r="D84" s="174"/>
      <c r="E84" s="174"/>
    </row>
    <row r="85" spans="1:5">
      <c r="B85" s="38" t="s">
        <v>75</v>
      </c>
      <c r="C85" s="39">
        <f>1.2*[1]List2!C17</f>
        <v>2.16</v>
      </c>
      <c r="D85" s="173"/>
      <c r="E85" s="173">
        <f>C85*D85</f>
        <v>0</v>
      </c>
    </row>
    <row r="86" spans="1:5">
      <c r="C86" s="40"/>
      <c r="D86" s="174"/>
      <c r="E86" s="174"/>
    </row>
    <row r="87" spans="1:5">
      <c r="A87" s="12">
        <v>6</v>
      </c>
      <c r="B87" t="s">
        <v>76</v>
      </c>
      <c r="C87" s="40"/>
      <c r="D87" s="174"/>
      <c r="E87" s="174"/>
    </row>
    <row r="88" spans="1:5">
      <c r="B88" t="s">
        <v>77</v>
      </c>
      <c r="C88" s="40"/>
      <c r="D88" s="174"/>
      <c r="E88" s="174"/>
    </row>
    <row r="89" spans="1:5">
      <c r="B89" t="s">
        <v>64</v>
      </c>
      <c r="C89" s="40"/>
      <c r="D89" s="174"/>
      <c r="E89" s="174"/>
    </row>
    <row r="90" spans="1:5">
      <c r="B90" t="s">
        <v>65</v>
      </c>
      <c r="C90" s="40"/>
      <c r="D90" s="174"/>
      <c r="E90" s="174"/>
    </row>
    <row r="91" spans="1:5">
      <c r="C91" s="40"/>
      <c r="D91" s="174"/>
      <c r="E91" s="174"/>
    </row>
    <row r="92" spans="1:5">
      <c r="B92" s="38" t="s">
        <v>75</v>
      </c>
      <c r="C92" s="39">
        <v>96.75</v>
      </c>
      <c r="D92" s="173"/>
      <c r="E92" s="173">
        <f>C92*D92</f>
        <v>0</v>
      </c>
    </row>
    <row r="93" spans="1:5">
      <c r="C93" s="40"/>
      <c r="D93" s="174"/>
      <c r="E93" s="174"/>
    </row>
    <row r="94" spans="1:5">
      <c r="A94" s="12">
        <v>7</v>
      </c>
      <c r="B94" t="s">
        <v>78</v>
      </c>
      <c r="C94" s="40"/>
      <c r="D94" s="174"/>
      <c r="E94" s="174"/>
    </row>
    <row r="95" spans="1:5">
      <c r="B95" t="s">
        <v>79</v>
      </c>
      <c r="C95" s="40"/>
      <c r="D95" s="174"/>
      <c r="E95" s="174"/>
    </row>
    <row r="96" spans="1:5">
      <c r="B96" t="s">
        <v>80</v>
      </c>
      <c r="C96" s="40"/>
      <c r="D96" s="174"/>
      <c r="E96" s="174"/>
    </row>
    <row r="97" spans="1:5">
      <c r="C97" s="40"/>
      <c r="D97" s="174"/>
      <c r="E97" s="174"/>
    </row>
    <row r="98" spans="1:5">
      <c r="B98" s="38" t="s">
        <v>75</v>
      </c>
      <c r="C98" s="39">
        <v>29.03</v>
      </c>
      <c r="D98" s="173"/>
      <c r="E98" s="173">
        <f>C98*D98</f>
        <v>0</v>
      </c>
    </row>
    <row r="99" spans="1:5">
      <c r="B99" s="12"/>
      <c r="C99" s="44"/>
      <c r="D99" s="178"/>
      <c r="E99" s="178"/>
    </row>
    <row r="100" spans="1:5">
      <c r="C100" s="40" t="s">
        <v>81</v>
      </c>
      <c r="D100" s="174"/>
      <c r="E100" s="174"/>
    </row>
    <row r="101" spans="1:5">
      <c r="A101" s="12">
        <v>8</v>
      </c>
      <c r="B101" t="s">
        <v>82</v>
      </c>
      <c r="C101" s="40"/>
      <c r="D101" s="174"/>
      <c r="E101" s="174"/>
    </row>
    <row r="102" spans="1:5">
      <c r="B102" t="s">
        <v>83</v>
      </c>
      <c r="C102" s="40"/>
      <c r="D102" s="174"/>
      <c r="E102" s="174"/>
    </row>
    <row r="103" spans="1:5">
      <c r="B103" t="s">
        <v>84</v>
      </c>
      <c r="C103" s="40"/>
      <c r="D103" s="174"/>
      <c r="E103" s="174"/>
    </row>
    <row r="104" spans="1:5">
      <c r="B104" t="s">
        <v>64</v>
      </c>
      <c r="C104" s="40"/>
      <c r="D104" s="174"/>
      <c r="E104" s="174"/>
    </row>
    <row r="105" spans="1:5">
      <c r="B105" t="s">
        <v>65</v>
      </c>
      <c r="C105" s="40"/>
      <c r="D105" s="174"/>
      <c r="E105" s="174"/>
    </row>
    <row r="106" spans="1:5">
      <c r="C106" s="40"/>
      <c r="D106" s="174"/>
      <c r="E106" s="174"/>
    </row>
    <row r="107" spans="1:5">
      <c r="B107" s="38" t="s">
        <v>68</v>
      </c>
      <c r="C107" s="39">
        <v>10.029999999999999</v>
      </c>
      <c r="D107" s="173"/>
      <c r="E107" s="173">
        <f>C107*D107</f>
        <v>0</v>
      </c>
    </row>
    <row r="108" spans="1:5">
      <c r="B108" s="12"/>
      <c r="C108" s="44"/>
      <c r="D108" s="178"/>
      <c r="E108" s="178"/>
    </row>
    <row r="109" spans="1:5">
      <c r="A109" s="12">
        <v>9</v>
      </c>
      <c r="B109" t="s">
        <v>85</v>
      </c>
      <c r="C109" s="40"/>
      <c r="D109" s="174"/>
      <c r="E109" s="174"/>
    </row>
    <row r="110" spans="1:5">
      <c r="B110" t="s">
        <v>86</v>
      </c>
      <c r="C110" s="40"/>
      <c r="D110" s="174"/>
      <c r="E110" s="174"/>
    </row>
    <row r="111" spans="1:5">
      <c r="B111" t="s">
        <v>87</v>
      </c>
      <c r="C111" s="40"/>
      <c r="D111" s="174"/>
      <c r="E111" s="174"/>
    </row>
    <row r="112" spans="1:5">
      <c r="B112" t="s">
        <v>88</v>
      </c>
      <c r="C112" s="40"/>
      <c r="D112" s="174"/>
      <c r="E112" s="174"/>
    </row>
    <row r="113" spans="1:5">
      <c r="B113" t="s">
        <v>64</v>
      </c>
      <c r="C113" s="40"/>
      <c r="D113" s="174"/>
      <c r="E113" s="174"/>
    </row>
    <row r="114" spans="1:5">
      <c r="B114" t="s">
        <v>65</v>
      </c>
      <c r="C114" s="40"/>
      <c r="D114" s="174"/>
      <c r="E114" s="174"/>
    </row>
    <row r="115" spans="1:5">
      <c r="C115" s="40"/>
      <c r="D115" s="174"/>
      <c r="E115" s="174"/>
    </row>
    <row r="116" spans="1:5">
      <c r="B116" s="38" t="s">
        <v>68</v>
      </c>
      <c r="C116" s="39">
        <v>17.420000000000002</v>
      </c>
      <c r="D116" s="173"/>
      <c r="E116" s="173">
        <f>C116*D116</f>
        <v>0</v>
      </c>
    </row>
    <row r="117" spans="1:5">
      <c r="C117" s="40"/>
      <c r="D117" s="174"/>
      <c r="E117" s="174"/>
    </row>
    <row r="118" spans="1:5">
      <c r="A118" s="12">
        <v>10</v>
      </c>
      <c r="B118" t="s">
        <v>167</v>
      </c>
      <c r="C118" s="40"/>
      <c r="D118" s="174"/>
      <c r="E118" s="174"/>
    </row>
    <row r="119" spans="1:5">
      <c r="B119" t="s">
        <v>168</v>
      </c>
      <c r="C119" s="40"/>
      <c r="D119" s="174"/>
      <c r="E119" s="174"/>
    </row>
    <row r="120" spans="1:5">
      <c r="B120" t="s">
        <v>169</v>
      </c>
      <c r="C120" s="40"/>
      <c r="D120" s="174"/>
      <c r="E120" s="174"/>
    </row>
    <row r="121" spans="1:5">
      <c r="B121" t="s">
        <v>170</v>
      </c>
      <c r="C121" s="40"/>
      <c r="D121" s="174"/>
      <c r="E121" s="174"/>
    </row>
    <row r="122" spans="1:5">
      <c r="B122" t="s">
        <v>171</v>
      </c>
      <c r="C122" s="40"/>
      <c r="D122" s="174"/>
      <c r="E122" s="174"/>
    </row>
    <row r="123" spans="1:5">
      <c r="B123" t="s">
        <v>64</v>
      </c>
      <c r="C123" s="40"/>
      <c r="D123" s="174"/>
      <c r="E123" s="174"/>
    </row>
    <row r="124" spans="1:5">
      <c r="B124" t="s">
        <v>65</v>
      </c>
      <c r="C124" s="40"/>
      <c r="D124" s="174"/>
      <c r="E124" s="174"/>
    </row>
    <row r="125" spans="1:5">
      <c r="C125" s="40"/>
      <c r="D125" s="174"/>
      <c r="E125" s="174"/>
    </row>
    <row r="126" spans="1:5">
      <c r="B126" s="38" t="s">
        <v>68</v>
      </c>
      <c r="C126" s="39">
        <v>14.51</v>
      </c>
      <c r="D126" s="173"/>
      <c r="E126" s="173">
        <f>C126*D126</f>
        <v>0</v>
      </c>
    </row>
    <row r="127" spans="1:5">
      <c r="C127" s="40"/>
      <c r="D127" s="174"/>
      <c r="E127" s="174"/>
    </row>
    <row r="128" spans="1:5">
      <c r="A128" s="12">
        <v>11</v>
      </c>
      <c r="B128" t="s">
        <v>89</v>
      </c>
      <c r="C128" s="40"/>
      <c r="D128" s="174"/>
      <c r="E128" s="174"/>
    </row>
    <row r="129" spans="1:5">
      <c r="B129" t="s">
        <v>90</v>
      </c>
      <c r="C129" s="40"/>
      <c r="D129" s="174"/>
      <c r="E129" s="174"/>
    </row>
    <row r="130" spans="1:5">
      <c r="B130" t="s">
        <v>91</v>
      </c>
      <c r="C130" s="40"/>
      <c r="D130" s="174"/>
      <c r="E130" s="174"/>
    </row>
    <row r="131" spans="1:5">
      <c r="B131" t="s">
        <v>64</v>
      </c>
      <c r="C131" s="40"/>
      <c r="D131" s="174"/>
      <c r="E131" s="174"/>
    </row>
    <row r="132" spans="1:5">
      <c r="B132" t="s">
        <v>65</v>
      </c>
      <c r="C132" s="40"/>
      <c r="D132" s="174"/>
      <c r="E132" s="174"/>
    </row>
    <row r="133" spans="1:5">
      <c r="C133" s="40"/>
      <c r="D133" s="174"/>
      <c r="E133" s="174"/>
    </row>
    <row r="134" spans="1:5">
      <c r="B134" s="38" t="s">
        <v>68</v>
      </c>
      <c r="C134" s="39">
        <f>C107+C116+C77</f>
        <v>28.746000000000002</v>
      </c>
      <c r="D134" s="173"/>
      <c r="E134" s="173">
        <f>C134*D134</f>
        <v>0</v>
      </c>
    </row>
    <row r="135" spans="1:5">
      <c r="C135" s="40"/>
      <c r="D135" s="174"/>
      <c r="E135" s="174"/>
    </row>
    <row r="136" spans="1:5">
      <c r="C136" s="40"/>
      <c r="D136" s="174"/>
      <c r="E136" s="174"/>
    </row>
    <row r="137" spans="1:5">
      <c r="A137" s="12">
        <v>12</v>
      </c>
      <c r="B137" t="s">
        <v>172</v>
      </c>
      <c r="C137" s="40"/>
      <c r="D137" s="174"/>
      <c r="E137" s="174"/>
    </row>
    <row r="138" spans="1:5">
      <c r="B138" t="s">
        <v>56</v>
      </c>
      <c r="C138" s="40"/>
      <c r="D138" s="174"/>
      <c r="E138" s="174"/>
    </row>
    <row r="139" spans="1:5">
      <c r="B139" t="s">
        <v>57</v>
      </c>
      <c r="C139" s="40"/>
      <c r="D139" s="174"/>
      <c r="E139" s="174"/>
    </row>
    <row r="140" spans="1:5">
      <c r="C140" s="40"/>
      <c r="D140" s="174"/>
      <c r="E140" s="174"/>
    </row>
    <row r="141" spans="1:5">
      <c r="B141" s="38" t="s">
        <v>53</v>
      </c>
      <c r="C141" s="39">
        <v>1</v>
      </c>
      <c r="D141" s="173"/>
      <c r="E141" s="173">
        <f>C141*D141</f>
        <v>0</v>
      </c>
    </row>
    <row r="142" spans="1:5">
      <c r="C142" s="40"/>
    </row>
    <row r="143" spans="1:5">
      <c r="B143" s="33" t="s">
        <v>92</v>
      </c>
      <c r="C143" s="45"/>
      <c r="D143" s="190"/>
    </row>
    <row r="144" spans="1:5">
      <c r="B144" s="33" t="s">
        <v>93</v>
      </c>
      <c r="C144" s="45"/>
      <c r="D144" s="190"/>
    </row>
    <row r="145" spans="1:6">
      <c r="B145" s="33" t="s">
        <v>94</v>
      </c>
      <c r="C145" s="45"/>
      <c r="D145" s="190"/>
    </row>
    <row r="146" spans="1:6">
      <c r="B146" s="33" t="s">
        <v>95</v>
      </c>
      <c r="C146" s="45"/>
      <c r="D146" s="190"/>
    </row>
    <row r="147" spans="1:6">
      <c r="B147" s="33" t="s">
        <v>96</v>
      </c>
      <c r="C147" s="45"/>
      <c r="D147" s="190"/>
    </row>
    <row r="148" spans="1:6">
      <c r="C148" s="40"/>
    </row>
    <row r="149" spans="1:6">
      <c r="B149" s="41" t="s">
        <v>97</v>
      </c>
      <c r="C149" s="42"/>
      <c r="D149" s="175"/>
      <c r="E149" s="176">
        <f>E141+E134+E126+E116+E107+E98+E92+E85+E77+E70+E63+E55</f>
        <v>0</v>
      </c>
    </row>
    <row r="150" spans="1:6">
      <c r="C150" s="40"/>
    </row>
    <row r="151" spans="1:6">
      <c r="C151" s="40"/>
    </row>
    <row r="152" spans="1:6">
      <c r="C152" s="40"/>
    </row>
    <row r="153" spans="1:6">
      <c r="C153" s="40"/>
    </row>
    <row r="154" spans="1:6">
      <c r="C154" s="40"/>
    </row>
    <row r="155" spans="1:6">
      <c r="C155" s="40"/>
    </row>
    <row r="156" spans="1:6">
      <c r="C156" s="40"/>
    </row>
    <row r="157" spans="1:6">
      <c r="A157" s="34" t="s">
        <v>29</v>
      </c>
      <c r="B157" s="35" t="s">
        <v>30</v>
      </c>
      <c r="C157" s="43" t="s">
        <v>31</v>
      </c>
      <c r="D157" s="177" t="s">
        <v>32</v>
      </c>
      <c r="E157" s="187" t="s">
        <v>33</v>
      </c>
      <c r="F157" s="236"/>
    </row>
    <row r="158" spans="1:6">
      <c r="A158" s="21" t="s">
        <v>98</v>
      </c>
      <c r="B158" s="2" t="s">
        <v>99</v>
      </c>
      <c r="C158" s="40"/>
    </row>
    <row r="159" spans="1:6">
      <c r="C159" s="40"/>
    </row>
    <row r="160" spans="1:6">
      <c r="C160" s="40"/>
    </row>
    <row r="161" spans="1:5">
      <c r="C161" s="40"/>
    </row>
    <row r="162" spans="1:5">
      <c r="A162" s="12">
        <v>1</v>
      </c>
      <c r="B162" t="s">
        <v>100</v>
      </c>
      <c r="C162" s="40"/>
    </row>
    <row r="163" spans="1:5">
      <c r="B163" t="s">
        <v>101</v>
      </c>
      <c r="C163" s="40"/>
    </row>
    <row r="164" spans="1:5">
      <c r="B164" t="s">
        <v>102</v>
      </c>
      <c r="C164" s="40"/>
    </row>
    <row r="165" spans="1:5">
      <c r="C165" s="40"/>
    </row>
    <row r="166" spans="1:5">
      <c r="B166" s="38" t="s">
        <v>47</v>
      </c>
      <c r="C166" s="39">
        <f>1*[1]List2!C9</f>
        <v>33</v>
      </c>
      <c r="D166" s="195"/>
      <c r="E166" s="195">
        <f>C166*D166</f>
        <v>0</v>
      </c>
    </row>
    <row r="167" spans="1:5">
      <c r="B167" s="12"/>
      <c r="C167" s="44"/>
      <c r="D167" s="103"/>
      <c r="E167" s="103"/>
    </row>
    <row r="168" spans="1:5">
      <c r="B168" s="12"/>
      <c r="C168" s="44"/>
      <c r="D168" s="103"/>
      <c r="E168" s="103"/>
    </row>
    <row r="169" spans="1:5">
      <c r="B169" s="12"/>
      <c r="C169" s="44"/>
      <c r="D169" s="103"/>
      <c r="E169" s="103"/>
    </row>
    <row r="170" spans="1:5">
      <c r="A170" s="12">
        <v>2</v>
      </c>
      <c r="B170" t="s">
        <v>110</v>
      </c>
      <c r="C170" s="40"/>
    </row>
    <row r="171" spans="1:5">
      <c r="B171" t="s">
        <v>111</v>
      </c>
      <c r="C171" s="40"/>
    </row>
    <row r="172" spans="1:5">
      <c r="B172" t="s">
        <v>112</v>
      </c>
      <c r="C172" s="40"/>
    </row>
    <row r="173" spans="1:5">
      <c r="C173" s="40"/>
    </row>
    <row r="174" spans="1:5">
      <c r="B174" s="38" t="s">
        <v>44</v>
      </c>
      <c r="C174" s="39">
        <f>1*[1]List2!C4</f>
        <v>2</v>
      </c>
      <c r="D174" s="173"/>
      <c r="E174" s="173">
        <f>C174*D174</f>
        <v>0</v>
      </c>
    </row>
    <row r="175" spans="1:5">
      <c r="C175" s="40"/>
      <c r="D175" s="174"/>
      <c r="E175" s="174"/>
    </row>
    <row r="176" spans="1:5">
      <c r="C176" s="40"/>
      <c r="D176" s="174"/>
      <c r="E176" s="174"/>
    </row>
    <row r="177" spans="1:6">
      <c r="C177" s="40"/>
      <c r="D177" s="174"/>
      <c r="E177" s="174"/>
    </row>
    <row r="178" spans="1:6">
      <c r="A178" s="12">
        <v>3</v>
      </c>
      <c r="B178" t="s">
        <v>132</v>
      </c>
      <c r="C178" s="40"/>
      <c r="D178" s="174"/>
      <c r="E178" s="174"/>
    </row>
    <row r="179" spans="1:6">
      <c r="B179" t="s">
        <v>133</v>
      </c>
      <c r="C179" s="40"/>
      <c r="D179" s="174"/>
      <c r="E179" s="174"/>
    </row>
    <row r="180" spans="1:6">
      <c r="B180" t="s">
        <v>134</v>
      </c>
      <c r="C180" s="40"/>
      <c r="D180" s="174"/>
      <c r="E180" s="174"/>
    </row>
    <row r="181" spans="1:6">
      <c r="B181" t="s">
        <v>135</v>
      </c>
      <c r="C181" s="40"/>
      <c r="D181" s="174"/>
      <c r="E181" s="174"/>
    </row>
    <row r="182" spans="1:6">
      <c r="C182" s="40"/>
      <c r="D182" s="174"/>
      <c r="E182" s="174"/>
    </row>
    <row r="183" spans="1:6">
      <c r="B183" s="38" t="s">
        <v>44</v>
      </c>
      <c r="C183" s="39">
        <f>C174*1</f>
        <v>2</v>
      </c>
      <c r="D183" s="173"/>
      <c r="E183" s="173">
        <f>C183*D183</f>
        <v>0</v>
      </c>
    </row>
    <row r="184" spans="1:6">
      <c r="C184" s="40"/>
    </row>
    <row r="185" spans="1:6">
      <c r="C185" s="40"/>
    </row>
    <row r="186" spans="1:6">
      <c r="B186" s="41" t="s">
        <v>137</v>
      </c>
      <c r="C186" s="42"/>
      <c r="D186" s="175"/>
      <c r="E186" s="176">
        <f>E183+E174+E166</f>
        <v>0</v>
      </c>
    </row>
    <row r="187" spans="1:6">
      <c r="C187" s="40"/>
    </row>
    <row r="188" spans="1:6">
      <c r="C188" s="40"/>
    </row>
    <row r="189" spans="1:6">
      <c r="A189" s="34" t="s">
        <v>29</v>
      </c>
      <c r="B189" s="35" t="s">
        <v>30</v>
      </c>
      <c r="C189" s="43" t="s">
        <v>31</v>
      </c>
      <c r="D189" s="177" t="s">
        <v>32</v>
      </c>
      <c r="E189" s="187" t="s">
        <v>33</v>
      </c>
      <c r="F189" s="236"/>
    </row>
    <row r="190" spans="1:6">
      <c r="A190" s="21" t="s">
        <v>138</v>
      </c>
      <c r="B190" s="2" t="s">
        <v>139</v>
      </c>
      <c r="C190" s="52"/>
    </row>
    <row r="191" spans="1:6">
      <c r="C191" s="40"/>
    </row>
    <row r="192" spans="1:6">
      <c r="A192" s="12">
        <v>1</v>
      </c>
      <c r="B192" t="s">
        <v>140</v>
      </c>
      <c r="C192" s="40"/>
    </row>
    <row r="193" spans="1:5">
      <c r="B193" t="s">
        <v>141</v>
      </c>
      <c r="C193" s="40"/>
    </row>
    <row r="194" spans="1:5">
      <c r="C194" s="40"/>
    </row>
    <row r="195" spans="1:5">
      <c r="B195" s="38" t="s">
        <v>47</v>
      </c>
      <c r="C195" s="39">
        <f>C166*1</f>
        <v>33</v>
      </c>
      <c r="D195" s="173"/>
      <c r="E195" s="173">
        <f>C195*D195</f>
        <v>0</v>
      </c>
    </row>
    <row r="196" spans="1:5">
      <c r="C196" s="40"/>
      <c r="D196" s="174"/>
      <c r="E196" s="174"/>
    </row>
    <row r="197" spans="1:5">
      <c r="A197" s="12">
        <v>2</v>
      </c>
      <c r="B197" t="s">
        <v>142</v>
      </c>
      <c r="C197" s="40"/>
      <c r="D197" s="174"/>
      <c r="E197" s="174"/>
    </row>
    <row r="198" spans="1:5">
      <c r="C198" s="40"/>
      <c r="D198" s="174"/>
      <c r="E198" s="174"/>
    </row>
    <row r="199" spans="1:5">
      <c r="B199" s="38" t="s">
        <v>75</v>
      </c>
      <c r="C199" s="39">
        <f>3*[1]List2!C1</f>
        <v>99</v>
      </c>
      <c r="D199" s="173"/>
      <c r="E199" s="173">
        <f>C199*D199</f>
        <v>0</v>
      </c>
    </row>
    <row r="200" spans="1:5">
      <c r="C200" s="40"/>
      <c r="D200" s="174"/>
      <c r="E200" s="174"/>
    </row>
    <row r="201" spans="1:5">
      <c r="A201" s="12">
        <v>3</v>
      </c>
      <c r="B201" t="s">
        <v>143</v>
      </c>
      <c r="C201" s="40"/>
      <c r="D201" s="174"/>
      <c r="E201" s="174"/>
    </row>
    <row r="202" spans="1:5">
      <c r="C202" s="40"/>
      <c r="D202" s="174"/>
      <c r="E202" s="174"/>
    </row>
    <row r="203" spans="1:5">
      <c r="B203" s="38" t="s">
        <v>47</v>
      </c>
      <c r="C203" s="39">
        <f>1*C195</f>
        <v>33</v>
      </c>
      <c r="D203" s="173"/>
      <c r="E203" s="173">
        <f>C203*D203</f>
        <v>0</v>
      </c>
    </row>
    <row r="204" spans="1:5">
      <c r="C204" s="40"/>
      <c r="D204" s="174"/>
      <c r="E204" s="174"/>
    </row>
    <row r="205" spans="1:5">
      <c r="A205" s="12">
        <v>4</v>
      </c>
      <c r="B205" t="s">
        <v>144</v>
      </c>
      <c r="C205" s="40"/>
      <c r="D205" s="174"/>
      <c r="E205" s="174"/>
    </row>
    <row r="206" spans="1:5">
      <c r="B206" t="s">
        <v>145</v>
      </c>
      <c r="C206" s="40"/>
      <c r="D206" s="174"/>
      <c r="E206" s="174"/>
    </row>
    <row r="207" spans="1:5">
      <c r="C207" s="40"/>
      <c r="D207" s="174"/>
      <c r="E207" s="174"/>
    </row>
    <row r="208" spans="1:5">
      <c r="B208" s="38" t="s">
        <v>47</v>
      </c>
      <c r="C208" s="39">
        <f>1*C203</f>
        <v>33</v>
      </c>
      <c r="D208" s="173"/>
      <c r="E208" s="173">
        <f>C208*D208</f>
        <v>0</v>
      </c>
    </row>
    <row r="209" spans="1:5">
      <c r="C209" s="40"/>
      <c r="D209" s="174"/>
      <c r="E209" s="174"/>
    </row>
    <row r="210" spans="1:5">
      <c r="A210" s="12">
        <v>5</v>
      </c>
      <c r="B210" t="s">
        <v>146</v>
      </c>
      <c r="C210" s="40"/>
      <c r="D210" s="174"/>
      <c r="E210" s="174"/>
    </row>
    <row r="211" spans="1:5">
      <c r="C211" s="40"/>
      <c r="D211" s="174"/>
      <c r="E211" s="174"/>
    </row>
    <row r="212" spans="1:5">
      <c r="B212" s="38" t="s">
        <v>47</v>
      </c>
      <c r="C212" s="39">
        <f>1*C208</f>
        <v>33</v>
      </c>
      <c r="D212" s="173"/>
      <c r="E212" s="173">
        <f>C212*D212</f>
        <v>0</v>
      </c>
    </row>
    <row r="213" spans="1:5">
      <c r="C213" s="40"/>
      <c r="D213" s="174"/>
      <c r="E213" s="174"/>
    </row>
    <row r="214" spans="1:5">
      <c r="A214" s="12">
        <v>6</v>
      </c>
      <c r="B214" t="s">
        <v>147</v>
      </c>
      <c r="C214" s="40"/>
      <c r="D214" s="174"/>
      <c r="E214" s="174"/>
    </row>
    <row r="215" spans="1:5">
      <c r="B215" t="s">
        <v>148</v>
      </c>
      <c r="C215" s="40"/>
      <c r="D215" s="174"/>
      <c r="E215" s="174"/>
    </row>
    <row r="216" spans="1:5">
      <c r="C216" s="40"/>
      <c r="D216" s="174"/>
      <c r="E216" s="174"/>
    </row>
    <row r="217" spans="1:5">
      <c r="B217" s="38" t="s">
        <v>136</v>
      </c>
      <c r="C217" s="39">
        <f>1*C183</f>
        <v>2</v>
      </c>
      <c r="D217" s="173"/>
      <c r="E217" s="173">
        <f>C217*D217</f>
        <v>0</v>
      </c>
    </row>
    <row r="218" spans="1:5">
      <c r="C218" s="40"/>
      <c r="D218" s="174"/>
      <c r="E218" s="174"/>
    </row>
    <row r="219" spans="1:5">
      <c r="A219" s="12">
        <v>7</v>
      </c>
      <c r="B219" s="38" t="s">
        <v>149</v>
      </c>
      <c r="C219" s="39">
        <v>5</v>
      </c>
      <c r="D219" s="173"/>
      <c r="E219" s="173">
        <f>C219*D219</f>
        <v>0</v>
      </c>
    </row>
    <row r="220" spans="1:5">
      <c r="C220" s="40"/>
      <c r="D220" s="174"/>
      <c r="E220" s="174"/>
    </row>
    <row r="221" spans="1:5">
      <c r="A221" s="12">
        <v>8</v>
      </c>
      <c r="B221" s="38" t="s">
        <v>151</v>
      </c>
      <c r="C221" s="39">
        <v>2</v>
      </c>
      <c r="D221" s="173"/>
      <c r="E221" s="173">
        <f>C221*D221</f>
        <v>0</v>
      </c>
    </row>
    <row r="222" spans="1:5">
      <c r="C222" s="40"/>
    </row>
    <row r="223" spans="1:5">
      <c r="A223" s="12">
        <v>9</v>
      </c>
      <c r="B223" s="38" t="s">
        <v>152</v>
      </c>
      <c r="C223" s="39">
        <v>1</v>
      </c>
      <c r="D223" s="173"/>
      <c r="E223" s="173">
        <f>C223*D223</f>
        <v>0</v>
      </c>
    </row>
    <row r="224" spans="1:5">
      <c r="C224" s="40"/>
    </row>
    <row r="225" spans="1:6">
      <c r="B225" s="41" t="s">
        <v>153</v>
      </c>
      <c r="C225" s="41"/>
      <c r="D225" s="175"/>
      <c r="E225" s="176">
        <f>E223+E221+E219+E217+E212+E208+E203+E199+E195</f>
        <v>0</v>
      </c>
    </row>
    <row r="227" spans="1:6">
      <c r="B227" s="53" t="s">
        <v>154</v>
      </c>
      <c r="C227" s="54"/>
    </row>
    <row r="229" spans="1:6">
      <c r="B229" s="33" t="s">
        <v>155</v>
      </c>
      <c r="C229" s="33"/>
      <c r="E229" s="179">
        <f>1*E41</f>
        <v>0</v>
      </c>
      <c r="F229" s="237" t="s">
        <v>156</v>
      </c>
    </row>
    <row r="230" spans="1:6">
      <c r="B230" s="33" t="s">
        <v>157</v>
      </c>
      <c r="C230" s="33"/>
      <c r="E230" s="179">
        <f>1*E149</f>
        <v>0</v>
      </c>
      <c r="F230" s="237" t="s">
        <v>156</v>
      </c>
    </row>
    <row r="231" spans="1:6">
      <c r="B231" s="33" t="s">
        <v>158</v>
      </c>
      <c r="C231" s="33"/>
      <c r="E231" s="179">
        <f>1*E186</f>
        <v>0</v>
      </c>
      <c r="F231" s="237" t="s">
        <v>156</v>
      </c>
    </row>
    <row r="232" spans="1:6">
      <c r="B232" s="33" t="s">
        <v>159</v>
      </c>
      <c r="C232" s="33"/>
      <c r="E232" s="179">
        <f>1*E225</f>
        <v>0</v>
      </c>
      <c r="F232" s="237" t="s">
        <v>156</v>
      </c>
    </row>
    <row r="233" spans="1:6">
      <c r="B233" s="55" t="s">
        <v>173</v>
      </c>
      <c r="C233" s="55"/>
      <c r="D233" s="183"/>
      <c r="E233" s="184">
        <f>(E232+E231+E230+E229)*0.03</f>
        <v>0</v>
      </c>
      <c r="F233" s="237" t="s">
        <v>156</v>
      </c>
    </row>
    <row r="234" spans="1:6">
      <c r="A234" s="12" t="s">
        <v>81</v>
      </c>
      <c r="B234" s="56" t="s">
        <v>161</v>
      </c>
      <c r="C234" s="50"/>
      <c r="D234" s="185"/>
      <c r="E234" s="186">
        <f>E233+E232+E231+E230+E229</f>
        <v>0</v>
      </c>
      <c r="F234" s="237" t="s">
        <v>162</v>
      </c>
    </row>
  </sheetData>
  <sheetProtection password="D017" sheet="1" objects="1" scenarios="1"/>
  <pageMargins left="0.7" right="0.7" top="0.75" bottom="0.75" header="0.3" footer="0.3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37"/>
  <sheetViews>
    <sheetView view="pageBreakPreview" topLeftCell="A55" zoomScaleSheetLayoutView="100" workbookViewId="0">
      <selection activeCell="D55" sqref="D1:F1048576"/>
    </sheetView>
  </sheetViews>
  <sheetFormatPr defaultRowHeight="15"/>
  <cols>
    <col min="1" max="1" width="9.140625" style="12"/>
    <col min="2" max="2" width="64.140625" bestFit="1" customWidth="1"/>
    <col min="4" max="4" width="14.42578125" style="109" bestFit="1" customWidth="1"/>
    <col min="5" max="5" width="15.140625" style="109" bestFit="1" customWidth="1"/>
    <col min="6" max="6" width="11" style="113" customWidth="1"/>
    <col min="7" max="12" width="9.140625" style="12"/>
  </cols>
  <sheetData>
    <row r="1" spans="1:6">
      <c r="B1" s="33" t="s">
        <v>174</v>
      </c>
    </row>
    <row r="3" spans="1:6">
      <c r="A3" s="34" t="s">
        <v>29</v>
      </c>
      <c r="B3" s="35" t="s">
        <v>30</v>
      </c>
      <c r="C3" s="35" t="s">
        <v>31</v>
      </c>
      <c r="D3" s="177" t="s">
        <v>32</v>
      </c>
      <c r="E3" s="177" t="s">
        <v>33</v>
      </c>
      <c r="F3" s="236"/>
    </row>
    <row r="4" spans="1:6">
      <c r="A4" s="36" t="s">
        <v>34</v>
      </c>
      <c r="B4" s="33" t="s">
        <v>35</v>
      </c>
    </row>
    <row r="6" spans="1:6">
      <c r="A6" s="12">
        <v>1</v>
      </c>
      <c r="B6" t="s">
        <v>36</v>
      </c>
    </row>
    <row r="7" spans="1:6">
      <c r="B7" t="s">
        <v>37</v>
      </c>
    </row>
    <row r="8" spans="1:6">
      <c r="B8" t="s">
        <v>38</v>
      </c>
    </row>
    <row r="9" spans="1:6">
      <c r="B9" t="s">
        <v>39</v>
      </c>
    </row>
    <row r="10" spans="1:6">
      <c r="B10" t="s">
        <v>40</v>
      </c>
    </row>
    <row r="11" spans="1:6">
      <c r="B11" t="s">
        <v>41</v>
      </c>
    </row>
    <row r="12" spans="1:6">
      <c r="B12" t="s">
        <v>42</v>
      </c>
    </row>
    <row r="13" spans="1:6">
      <c r="B13" t="s">
        <v>43</v>
      </c>
    </row>
    <row r="15" spans="1:6">
      <c r="B15" s="38" t="s">
        <v>44</v>
      </c>
      <c r="C15" s="39">
        <v>1</v>
      </c>
      <c r="D15" s="173"/>
      <c r="E15" s="173">
        <f>C15*D15</f>
        <v>0</v>
      </c>
    </row>
    <row r="16" spans="1:6">
      <c r="C16" s="40"/>
      <c r="D16" s="174"/>
      <c r="E16" s="174"/>
    </row>
    <row r="17" spans="1:5">
      <c r="A17" s="12">
        <v>2</v>
      </c>
      <c r="B17" t="s">
        <v>45</v>
      </c>
      <c r="C17" s="40"/>
      <c r="D17" s="174"/>
      <c r="E17" s="174"/>
    </row>
    <row r="18" spans="1:5">
      <c r="B18" t="s">
        <v>46</v>
      </c>
      <c r="C18" s="40"/>
      <c r="D18" s="174"/>
      <c r="E18" s="174"/>
    </row>
    <row r="19" spans="1:5">
      <c r="C19" s="40"/>
      <c r="D19" s="174"/>
      <c r="E19" s="174"/>
    </row>
    <row r="20" spans="1:5">
      <c r="B20" s="38" t="s">
        <v>47</v>
      </c>
      <c r="C20" s="39">
        <v>32.619999999999997</v>
      </c>
      <c r="D20" s="173"/>
      <c r="E20" s="173">
        <f>C20*D20</f>
        <v>0</v>
      </c>
    </row>
    <row r="21" spans="1:5">
      <c r="C21" s="40"/>
      <c r="D21" s="174"/>
      <c r="E21" s="174"/>
    </row>
    <row r="22" spans="1:5">
      <c r="A22" s="12">
        <v>3</v>
      </c>
      <c r="B22" t="s">
        <v>48</v>
      </c>
      <c r="C22" s="40"/>
      <c r="D22" s="174"/>
      <c r="E22" s="174"/>
    </row>
    <row r="23" spans="1:5">
      <c r="C23" s="40"/>
      <c r="D23" s="174"/>
      <c r="E23" s="174"/>
    </row>
    <row r="24" spans="1:5">
      <c r="B24" s="38" t="s">
        <v>44</v>
      </c>
      <c r="C24" s="39">
        <v>2</v>
      </c>
      <c r="D24" s="173"/>
      <c r="E24" s="173">
        <f>C24*D24</f>
        <v>0</v>
      </c>
    </row>
    <row r="25" spans="1:5">
      <c r="C25" s="40"/>
      <c r="D25" s="174"/>
      <c r="E25" s="174"/>
    </row>
    <row r="26" spans="1:5">
      <c r="A26" s="12">
        <v>4</v>
      </c>
      <c r="B26" t="s">
        <v>49</v>
      </c>
      <c r="C26" s="40"/>
      <c r="D26" s="174"/>
      <c r="E26" s="174"/>
    </row>
    <row r="27" spans="1:5">
      <c r="B27" t="s">
        <v>50</v>
      </c>
      <c r="C27" s="40"/>
      <c r="D27" s="174"/>
      <c r="E27" s="174"/>
    </row>
    <row r="28" spans="1:5">
      <c r="B28" t="s">
        <v>51</v>
      </c>
      <c r="C28" s="40"/>
      <c r="D28" s="174"/>
      <c r="E28" s="174"/>
    </row>
    <row r="29" spans="1:5">
      <c r="B29" t="s">
        <v>52</v>
      </c>
      <c r="C29" s="40"/>
      <c r="D29" s="174"/>
      <c r="E29" s="174"/>
    </row>
    <row r="30" spans="1:5">
      <c r="C30" s="40"/>
      <c r="D30" s="174"/>
      <c r="E30" s="174"/>
    </row>
    <row r="31" spans="1:5">
      <c r="B31" s="38" t="s">
        <v>53</v>
      </c>
      <c r="C31" s="39">
        <v>1</v>
      </c>
      <c r="D31" s="173"/>
      <c r="E31" s="173">
        <f>C31*D31</f>
        <v>0</v>
      </c>
    </row>
    <row r="32" spans="1:5">
      <c r="C32" s="40"/>
      <c r="D32" s="174"/>
      <c r="E32" s="174"/>
    </row>
    <row r="33" spans="1:6">
      <c r="A33" s="12">
        <v>5</v>
      </c>
      <c r="B33" t="s">
        <v>54</v>
      </c>
      <c r="C33" s="40"/>
      <c r="D33" s="174"/>
      <c r="E33" s="174"/>
    </row>
    <row r="34" spans="1:6">
      <c r="B34" t="s">
        <v>55</v>
      </c>
      <c r="C34" s="40"/>
      <c r="D34" s="174"/>
      <c r="E34" s="174"/>
    </row>
    <row r="35" spans="1:6">
      <c r="B35" t="s">
        <v>56</v>
      </c>
      <c r="C35" s="40"/>
      <c r="D35" s="174"/>
      <c r="E35" s="174"/>
    </row>
    <row r="36" spans="1:6">
      <c r="B36" t="s">
        <v>57</v>
      </c>
      <c r="C36" s="40"/>
      <c r="D36" s="174"/>
      <c r="E36" s="174"/>
    </row>
    <row r="37" spans="1:6">
      <c r="C37" s="40"/>
      <c r="D37" s="174"/>
      <c r="E37" s="174"/>
    </row>
    <row r="38" spans="1:6">
      <c r="B38" s="38" t="s">
        <v>53</v>
      </c>
      <c r="C38" s="39">
        <v>1</v>
      </c>
      <c r="D38" s="173"/>
      <c r="E38" s="173">
        <f>C38*D38</f>
        <v>0</v>
      </c>
    </row>
    <row r="39" spans="1:6">
      <c r="C39" s="40"/>
    </row>
    <row r="40" spans="1:6">
      <c r="C40" s="40"/>
    </row>
    <row r="41" spans="1:6">
      <c r="B41" s="41" t="s">
        <v>58</v>
      </c>
      <c r="C41" s="42"/>
      <c r="D41" s="175"/>
      <c r="E41" s="176">
        <f>E38+E31+E24+E20+E15</f>
        <v>0</v>
      </c>
    </row>
    <row r="42" spans="1:6">
      <c r="C42" s="40"/>
    </row>
    <row r="43" spans="1:6">
      <c r="C43" s="40"/>
    </row>
    <row r="44" spans="1:6">
      <c r="C44" s="40"/>
    </row>
    <row r="45" spans="1:6">
      <c r="A45" s="34" t="s">
        <v>29</v>
      </c>
      <c r="B45" s="35" t="s">
        <v>30</v>
      </c>
      <c r="C45" s="43" t="s">
        <v>31</v>
      </c>
      <c r="D45" s="177" t="s">
        <v>32</v>
      </c>
      <c r="E45" s="177" t="s">
        <v>33</v>
      </c>
      <c r="F45" s="236"/>
    </row>
    <row r="46" spans="1:6">
      <c r="A46" s="21" t="s">
        <v>59</v>
      </c>
      <c r="B46" s="2" t="s">
        <v>60</v>
      </c>
      <c r="C46" s="40"/>
    </row>
    <row r="47" spans="1:6">
      <c r="C47" s="40"/>
    </row>
    <row r="48" spans="1:6">
      <c r="A48" s="12">
        <v>1</v>
      </c>
      <c r="B48" t="s">
        <v>61</v>
      </c>
      <c r="C48" s="40"/>
    </row>
    <row r="49" spans="1:5">
      <c r="B49" t="s">
        <v>62</v>
      </c>
      <c r="C49" s="40"/>
    </row>
    <row r="50" spans="1:5">
      <c r="B50" t="s">
        <v>63</v>
      </c>
      <c r="C50" s="40"/>
    </row>
    <row r="51" spans="1:5">
      <c r="B51" t="s">
        <v>64</v>
      </c>
      <c r="C51" s="40"/>
    </row>
    <row r="52" spans="1:5">
      <c r="B52" t="s">
        <v>65</v>
      </c>
      <c r="C52" s="40"/>
    </row>
    <row r="53" spans="1:5">
      <c r="B53" t="s">
        <v>66</v>
      </c>
      <c r="C53" s="40"/>
    </row>
    <row r="54" spans="1:5">
      <c r="B54" t="s">
        <v>67</v>
      </c>
      <c r="C54" s="40"/>
    </row>
    <row r="55" spans="1:5">
      <c r="C55" s="40"/>
    </row>
    <row r="56" spans="1:5">
      <c r="B56" s="38" t="s">
        <v>68</v>
      </c>
      <c r="C56" s="39">
        <v>45.8</v>
      </c>
      <c r="D56" s="173"/>
      <c r="E56" s="173">
        <f>C56*D56</f>
        <v>0</v>
      </c>
    </row>
    <row r="57" spans="1:5">
      <c r="C57" s="40"/>
      <c r="D57" s="174"/>
      <c r="E57" s="174"/>
    </row>
    <row r="58" spans="1:5">
      <c r="A58" s="12">
        <v>2</v>
      </c>
      <c r="B58" t="s">
        <v>69</v>
      </c>
      <c r="C58" s="40"/>
      <c r="D58" s="174"/>
      <c r="E58" s="174"/>
    </row>
    <row r="59" spans="1:5">
      <c r="B59" t="s">
        <v>70</v>
      </c>
      <c r="C59" s="40"/>
      <c r="D59" s="174"/>
      <c r="E59" s="174"/>
    </row>
    <row r="60" spans="1:5">
      <c r="B60" t="s">
        <v>71</v>
      </c>
      <c r="C60" s="40"/>
      <c r="D60" s="174"/>
      <c r="E60" s="174"/>
    </row>
    <row r="61" spans="1:5">
      <c r="B61" t="s">
        <v>64</v>
      </c>
      <c r="C61" s="40"/>
      <c r="D61" s="174"/>
      <c r="E61" s="174"/>
    </row>
    <row r="62" spans="1:5">
      <c r="B62" t="s">
        <v>65</v>
      </c>
      <c r="C62" s="40"/>
      <c r="D62" s="174"/>
      <c r="E62" s="174"/>
    </row>
    <row r="63" spans="1:5">
      <c r="C63" s="40"/>
      <c r="D63" s="174"/>
      <c r="E63" s="174"/>
    </row>
    <row r="64" spans="1:5">
      <c r="B64" s="38" t="s">
        <v>72</v>
      </c>
      <c r="C64" s="39">
        <f>1*[2]List2!C17</f>
        <v>1</v>
      </c>
      <c r="D64" s="173"/>
      <c r="E64" s="173">
        <f>C64*D64</f>
        <v>0</v>
      </c>
    </row>
    <row r="65" spans="1:5">
      <c r="C65" s="40"/>
      <c r="D65" s="174"/>
      <c r="E65" s="174"/>
    </row>
    <row r="66" spans="1:5">
      <c r="A66" s="12">
        <v>3</v>
      </c>
      <c r="B66" t="s">
        <v>164</v>
      </c>
      <c r="C66" s="40"/>
      <c r="D66" s="174"/>
      <c r="E66" s="174"/>
    </row>
    <row r="67" spans="1:5">
      <c r="B67" t="s">
        <v>165</v>
      </c>
      <c r="C67" s="40"/>
      <c r="D67" s="174"/>
      <c r="E67" s="174"/>
    </row>
    <row r="68" spans="1:5">
      <c r="B68" t="s">
        <v>166</v>
      </c>
      <c r="C68" s="40"/>
      <c r="D68" s="174"/>
      <c r="E68" s="174"/>
    </row>
    <row r="69" spans="1:5">
      <c r="B69" t="s">
        <v>64</v>
      </c>
      <c r="C69" s="40"/>
      <c r="D69" s="174"/>
      <c r="E69" s="174"/>
    </row>
    <row r="70" spans="1:5">
      <c r="B70" t="s">
        <v>65</v>
      </c>
      <c r="C70" s="40"/>
      <c r="D70" s="174"/>
      <c r="E70" s="174"/>
    </row>
    <row r="71" spans="1:5">
      <c r="B71" s="38" t="s">
        <v>68</v>
      </c>
      <c r="C71" s="39">
        <v>0.54</v>
      </c>
      <c r="D71" s="173"/>
      <c r="E71" s="173">
        <f>C71*D71</f>
        <v>0</v>
      </c>
    </row>
    <row r="72" spans="1:5">
      <c r="C72" s="40"/>
      <c r="D72" s="174"/>
      <c r="E72" s="174"/>
    </row>
    <row r="73" spans="1:5">
      <c r="A73" s="12">
        <v>4</v>
      </c>
      <c r="B73" t="s">
        <v>73</v>
      </c>
      <c r="C73" s="40"/>
      <c r="D73" s="174"/>
      <c r="E73" s="174"/>
    </row>
    <row r="74" spans="1:5">
      <c r="B74" t="s">
        <v>74</v>
      </c>
      <c r="C74" s="40"/>
      <c r="D74" s="174"/>
      <c r="E74" s="174"/>
    </row>
    <row r="75" spans="1:5">
      <c r="B75" t="s">
        <v>64</v>
      </c>
      <c r="C75" s="40"/>
      <c r="D75" s="174"/>
      <c r="E75" s="174"/>
    </row>
    <row r="76" spans="1:5">
      <c r="B76" t="s">
        <v>65</v>
      </c>
      <c r="C76" s="40"/>
      <c r="D76" s="174"/>
      <c r="E76" s="174"/>
    </row>
    <row r="77" spans="1:5">
      <c r="C77" s="40"/>
      <c r="D77" s="174"/>
      <c r="E77" s="174"/>
    </row>
    <row r="78" spans="1:5">
      <c r="B78" s="38" t="s">
        <v>68</v>
      </c>
      <c r="C78" s="39">
        <v>0.54</v>
      </c>
      <c r="D78" s="173"/>
      <c r="E78" s="173">
        <f>C78*D78</f>
        <v>0</v>
      </c>
    </row>
    <row r="79" spans="1:5">
      <c r="C79" s="40"/>
      <c r="D79" s="174"/>
      <c r="E79" s="174"/>
    </row>
    <row r="80" spans="1:5">
      <c r="A80" s="12">
        <v>5</v>
      </c>
      <c r="B80" s="198" t="s">
        <v>308</v>
      </c>
      <c r="C80" s="40"/>
      <c r="D80" s="174"/>
      <c r="E80" s="174"/>
    </row>
    <row r="81" spans="1:5">
      <c r="B81" s="198" t="s">
        <v>309</v>
      </c>
      <c r="C81" s="40"/>
      <c r="D81" s="174"/>
      <c r="E81" s="174"/>
    </row>
    <row r="82" spans="1:5">
      <c r="C82" s="40"/>
      <c r="D82" s="174"/>
      <c r="E82" s="174"/>
    </row>
    <row r="83" spans="1:5">
      <c r="B83" t="s">
        <v>64</v>
      </c>
      <c r="C83" s="40"/>
      <c r="D83" s="174"/>
      <c r="E83" s="174"/>
    </row>
    <row r="84" spans="1:5">
      <c r="B84" t="s">
        <v>65</v>
      </c>
      <c r="C84" s="40"/>
      <c r="D84" s="174"/>
      <c r="E84" s="174"/>
    </row>
    <row r="85" spans="1:5">
      <c r="C85" s="40"/>
      <c r="D85" s="174"/>
      <c r="E85" s="174"/>
    </row>
    <row r="86" spans="1:5">
      <c r="B86" s="38" t="s">
        <v>75</v>
      </c>
      <c r="C86" s="39">
        <f>1.2*[2]List2!C17</f>
        <v>1.2</v>
      </c>
      <c r="D86" s="173"/>
      <c r="E86" s="173">
        <f>C86*D86</f>
        <v>0</v>
      </c>
    </row>
    <row r="87" spans="1:5">
      <c r="C87" s="40"/>
      <c r="D87" s="174"/>
      <c r="E87" s="174"/>
    </row>
    <row r="88" spans="1:5">
      <c r="A88" s="12">
        <v>6</v>
      </c>
      <c r="B88" t="s">
        <v>76</v>
      </c>
      <c r="C88" s="40"/>
      <c r="D88" s="174"/>
      <c r="E88" s="174"/>
    </row>
    <row r="89" spans="1:5">
      <c r="B89" t="s">
        <v>77</v>
      </c>
      <c r="C89" s="40"/>
      <c r="D89" s="174"/>
      <c r="E89" s="174"/>
    </row>
    <row r="90" spans="1:5">
      <c r="B90" t="s">
        <v>64</v>
      </c>
      <c r="C90" s="40"/>
      <c r="D90" s="174"/>
      <c r="E90" s="174"/>
    </row>
    <row r="91" spans="1:5">
      <c r="B91" t="s">
        <v>65</v>
      </c>
      <c r="C91" s="40"/>
      <c r="D91" s="174"/>
      <c r="E91" s="174"/>
    </row>
    <row r="92" spans="1:5">
      <c r="C92" s="40"/>
      <c r="D92" s="174"/>
      <c r="E92" s="174"/>
    </row>
    <row r="93" spans="1:5">
      <c r="B93" s="38" t="s">
        <v>75</v>
      </c>
      <c r="C93" s="39">
        <v>101.77</v>
      </c>
      <c r="D93" s="173"/>
      <c r="E93" s="173">
        <f>C93*D93</f>
        <v>0</v>
      </c>
    </row>
    <row r="94" spans="1:5">
      <c r="C94" s="40"/>
      <c r="D94" s="174"/>
      <c r="E94" s="174"/>
    </row>
    <row r="95" spans="1:5">
      <c r="A95" s="12">
        <v>7</v>
      </c>
      <c r="B95" t="s">
        <v>78</v>
      </c>
      <c r="C95" s="40"/>
      <c r="D95" s="174"/>
      <c r="E95" s="174"/>
    </row>
    <row r="96" spans="1:5">
      <c r="B96" t="s">
        <v>79</v>
      </c>
      <c r="C96" s="40"/>
      <c r="D96" s="174"/>
      <c r="E96" s="174"/>
    </row>
    <row r="97" spans="1:5">
      <c r="B97" t="s">
        <v>80</v>
      </c>
      <c r="C97" s="40"/>
      <c r="D97" s="174"/>
      <c r="E97" s="174"/>
    </row>
    <row r="98" spans="1:5">
      <c r="C98" s="40"/>
      <c r="D98" s="174"/>
      <c r="E98" s="174"/>
    </row>
    <row r="99" spans="1:5">
      <c r="B99" s="38" t="s">
        <v>75</v>
      </c>
      <c r="C99" s="39">
        <v>29.36</v>
      </c>
      <c r="D99" s="173"/>
      <c r="E99" s="173">
        <f>C99*D99</f>
        <v>0</v>
      </c>
    </row>
    <row r="100" spans="1:5">
      <c r="B100" s="12"/>
      <c r="C100" s="44"/>
      <c r="D100" s="178"/>
      <c r="E100" s="178"/>
    </row>
    <row r="101" spans="1:5">
      <c r="C101" s="40" t="s">
        <v>81</v>
      </c>
      <c r="D101" s="174"/>
      <c r="E101" s="174"/>
    </row>
    <row r="102" spans="1:5">
      <c r="A102" s="12">
        <v>8</v>
      </c>
      <c r="B102" t="s">
        <v>82</v>
      </c>
      <c r="C102" s="40"/>
      <c r="D102" s="174"/>
      <c r="E102" s="174"/>
    </row>
    <row r="103" spans="1:5">
      <c r="B103" t="s">
        <v>83</v>
      </c>
      <c r="C103" s="40"/>
      <c r="D103" s="174"/>
      <c r="E103" s="174"/>
    </row>
    <row r="104" spans="1:5">
      <c r="B104" t="s">
        <v>84</v>
      </c>
      <c r="C104" s="40"/>
      <c r="D104" s="174"/>
      <c r="E104" s="174"/>
    </row>
    <row r="105" spans="1:5">
      <c r="B105" t="s">
        <v>64</v>
      </c>
      <c r="C105" s="40"/>
      <c r="D105" s="174"/>
      <c r="E105" s="174"/>
    </row>
    <row r="106" spans="1:5">
      <c r="B106" t="s">
        <v>65</v>
      </c>
      <c r="C106" s="40"/>
      <c r="D106" s="174"/>
      <c r="E106" s="174"/>
    </row>
    <row r="107" spans="1:5">
      <c r="C107" s="40"/>
      <c r="D107" s="174"/>
      <c r="E107" s="174"/>
    </row>
    <row r="108" spans="1:5">
      <c r="B108" s="38" t="s">
        <v>68</v>
      </c>
      <c r="C108" s="39">
        <v>10.14</v>
      </c>
      <c r="D108" s="173"/>
      <c r="E108" s="173">
        <f>C108*D108</f>
        <v>0</v>
      </c>
    </row>
    <row r="109" spans="1:5">
      <c r="B109" s="12"/>
      <c r="C109" s="44"/>
      <c r="D109" s="178"/>
      <c r="E109" s="178"/>
    </row>
    <row r="110" spans="1:5">
      <c r="A110" s="12">
        <v>9</v>
      </c>
      <c r="B110" t="s">
        <v>85</v>
      </c>
      <c r="C110" s="40"/>
      <c r="D110" s="174"/>
      <c r="E110" s="174"/>
    </row>
    <row r="111" spans="1:5">
      <c r="B111" t="s">
        <v>86</v>
      </c>
      <c r="C111" s="40"/>
      <c r="D111" s="174"/>
      <c r="E111" s="174"/>
    </row>
    <row r="112" spans="1:5">
      <c r="B112" t="s">
        <v>87</v>
      </c>
      <c r="C112" s="40"/>
      <c r="D112" s="174"/>
      <c r="E112" s="174"/>
    </row>
    <row r="113" spans="1:5">
      <c r="B113" t="s">
        <v>88</v>
      </c>
      <c r="C113" s="40"/>
      <c r="D113" s="174"/>
      <c r="E113" s="174"/>
    </row>
    <row r="114" spans="1:5">
      <c r="B114" t="s">
        <v>64</v>
      </c>
      <c r="C114" s="40"/>
      <c r="D114" s="174"/>
      <c r="E114" s="174"/>
    </row>
    <row r="115" spans="1:5">
      <c r="B115" t="s">
        <v>65</v>
      </c>
      <c r="C115" s="40"/>
      <c r="D115" s="174"/>
      <c r="E115" s="174"/>
    </row>
    <row r="116" spans="1:5">
      <c r="C116" s="40"/>
      <c r="D116" s="174"/>
      <c r="E116" s="174"/>
    </row>
    <row r="117" spans="1:5">
      <c r="B117" s="38" t="s">
        <v>68</v>
      </c>
      <c r="C117" s="39">
        <v>17.61</v>
      </c>
      <c r="D117" s="173"/>
      <c r="E117" s="173">
        <f>C117*D117</f>
        <v>0</v>
      </c>
    </row>
    <row r="118" spans="1:5">
      <c r="C118" s="40"/>
      <c r="D118" s="174"/>
      <c r="E118" s="174"/>
    </row>
    <row r="119" spans="1:5">
      <c r="A119" s="12">
        <v>10</v>
      </c>
      <c r="B119" t="s">
        <v>167</v>
      </c>
      <c r="C119" s="40"/>
      <c r="D119" s="174"/>
      <c r="E119" s="174"/>
    </row>
    <row r="120" spans="1:5">
      <c r="B120" t="s">
        <v>168</v>
      </c>
      <c r="C120" s="40"/>
      <c r="D120" s="174"/>
      <c r="E120" s="174"/>
    </row>
    <row r="121" spans="1:5">
      <c r="B121" t="s">
        <v>169</v>
      </c>
      <c r="C121" s="40"/>
      <c r="D121" s="174"/>
      <c r="E121" s="174"/>
    </row>
    <row r="122" spans="1:5">
      <c r="B122" t="s">
        <v>170</v>
      </c>
      <c r="C122" s="40"/>
      <c r="D122" s="174"/>
      <c r="E122" s="174"/>
    </row>
    <row r="123" spans="1:5">
      <c r="B123" t="s">
        <v>171</v>
      </c>
      <c r="C123" s="40"/>
      <c r="D123" s="174"/>
      <c r="E123" s="174"/>
    </row>
    <row r="124" spans="1:5">
      <c r="B124" t="s">
        <v>64</v>
      </c>
      <c r="C124" s="40"/>
      <c r="D124" s="174"/>
      <c r="E124" s="174"/>
    </row>
    <row r="125" spans="1:5">
      <c r="B125" t="s">
        <v>65</v>
      </c>
      <c r="C125" s="40"/>
      <c r="D125" s="174"/>
      <c r="E125" s="174"/>
    </row>
    <row r="126" spans="1:5">
      <c r="C126" s="40"/>
      <c r="D126" s="174"/>
      <c r="E126" s="174"/>
    </row>
    <row r="127" spans="1:5">
      <c r="B127" s="38" t="s">
        <v>68</v>
      </c>
      <c r="C127" s="39">
        <v>16.440000000000001</v>
      </c>
      <c r="D127" s="173"/>
      <c r="E127" s="173">
        <f>C127*D127</f>
        <v>0</v>
      </c>
    </row>
    <row r="128" spans="1:5">
      <c r="C128" s="40"/>
      <c r="D128" s="174"/>
      <c r="E128" s="174"/>
    </row>
    <row r="129" spans="1:5">
      <c r="A129" s="12">
        <v>11</v>
      </c>
      <c r="B129" t="s">
        <v>89</v>
      </c>
      <c r="C129" s="40"/>
      <c r="D129" s="174"/>
      <c r="E129" s="174"/>
    </row>
    <row r="130" spans="1:5">
      <c r="B130" t="s">
        <v>90</v>
      </c>
      <c r="C130" s="40"/>
      <c r="D130" s="174"/>
      <c r="E130" s="174"/>
    </row>
    <row r="131" spans="1:5">
      <c r="B131" t="s">
        <v>91</v>
      </c>
      <c r="C131" s="40"/>
      <c r="D131" s="174"/>
      <c r="E131" s="174"/>
    </row>
    <row r="132" spans="1:5">
      <c r="B132" t="s">
        <v>64</v>
      </c>
      <c r="C132" s="40"/>
      <c r="D132" s="174"/>
      <c r="E132" s="174"/>
    </row>
    <row r="133" spans="1:5">
      <c r="B133" t="s">
        <v>65</v>
      </c>
      <c r="C133" s="40"/>
      <c r="D133" s="174"/>
      <c r="E133" s="174"/>
    </row>
    <row r="134" spans="1:5">
      <c r="C134" s="40"/>
      <c r="D134" s="174"/>
      <c r="E134" s="174"/>
    </row>
    <row r="135" spans="1:5">
      <c r="B135" s="38" t="s">
        <v>68</v>
      </c>
      <c r="C135" s="39">
        <f>C108+C117+C78</f>
        <v>28.29</v>
      </c>
      <c r="D135" s="173"/>
      <c r="E135" s="173">
        <f>C135*D135</f>
        <v>0</v>
      </c>
    </row>
    <row r="136" spans="1:5">
      <c r="C136" s="40"/>
      <c r="D136" s="174"/>
      <c r="E136" s="174"/>
    </row>
    <row r="137" spans="1:5">
      <c r="C137" s="40"/>
      <c r="D137" s="174"/>
      <c r="E137" s="174"/>
    </row>
    <row r="138" spans="1:5">
      <c r="A138" s="12">
        <v>12</v>
      </c>
      <c r="B138" t="s">
        <v>172</v>
      </c>
      <c r="C138" s="40"/>
      <c r="D138" s="174"/>
      <c r="E138" s="174"/>
    </row>
    <row r="139" spans="1:5">
      <c r="B139" t="s">
        <v>56</v>
      </c>
      <c r="C139" s="40"/>
      <c r="D139" s="174"/>
      <c r="E139" s="174"/>
    </row>
    <row r="140" spans="1:5">
      <c r="B140" t="s">
        <v>57</v>
      </c>
      <c r="C140" s="40"/>
      <c r="D140" s="174"/>
      <c r="E140" s="174"/>
    </row>
    <row r="141" spans="1:5">
      <c r="C141" s="40"/>
      <c r="D141" s="174"/>
      <c r="E141" s="174"/>
    </row>
    <row r="142" spans="1:5">
      <c r="B142" s="38" t="s">
        <v>53</v>
      </c>
      <c r="C142" s="39">
        <v>1</v>
      </c>
      <c r="D142" s="173"/>
      <c r="E142" s="173">
        <f>C142*D142</f>
        <v>0</v>
      </c>
    </row>
    <row r="143" spans="1:5">
      <c r="C143" s="40"/>
    </row>
    <row r="144" spans="1:5">
      <c r="B144" s="33" t="s">
        <v>92</v>
      </c>
      <c r="C144" s="45"/>
      <c r="D144" s="190"/>
    </row>
    <row r="145" spans="1:6">
      <c r="B145" s="33" t="s">
        <v>93</v>
      </c>
      <c r="C145" s="45"/>
      <c r="D145" s="190"/>
    </row>
    <row r="146" spans="1:6">
      <c r="B146" s="33" t="s">
        <v>94</v>
      </c>
      <c r="C146" s="45"/>
      <c r="D146" s="190"/>
    </row>
    <row r="147" spans="1:6">
      <c r="B147" s="33" t="s">
        <v>95</v>
      </c>
      <c r="C147" s="45"/>
      <c r="D147" s="190"/>
    </row>
    <row r="148" spans="1:6">
      <c r="B148" s="33" t="s">
        <v>96</v>
      </c>
      <c r="C148" s="45"/>
      <c r="D148" s="190"/>
    </row>
    <row r="149" spans="1:6">
      <c r="B149" s="2"/>
      <c r="C149" s="52"/>
      <c r="D149" s="193"/>
      <c r="E149" s="193"/>
    </row>
    <row r="150" spans="1:6">
      <c r="B150" s="41" t="s">
        <v>97</v>
      </c>
      <c r="C150" s="42"/>
      <c r="D150" s="175"/>
      <c r="E150" s="176">
        <f>E142+E135+E127+E117+E108+E99+E93+E86+E78+E71+E64+E56</f>
        <v>0</v>
      </c>
    </row>
    <row r="151" spans="1:6">
      <c r="C151" s="40"/>
    </row>
    <row r="152" spans="1:6">
      <c r="C152" s="40"/>
    </row>
    <row r="153" spans="1:6">
      <c r="C153" s="40"/>
    </row>
    <row r="154" spans="1:6">
      <c r="C154" s="40"/>
    </row>
    <row r="155" spans="1:6">
      <c r="C155" s="40"/>
    </row>
    <row r="156" spans="1:6">
      <c r="C156" s="40"/>
    </row>
    <row r="157" spans="1:6">
      <c r="C157" s="40"/>
    </row>
    <row r="158" spans="1:6">
      <c r="C158" s="40"/>
    </row>
    <row r="159" spans="1:6">
      <c r="C159" s="40"/>
    </row>
    <row r="160" spans="1:6">
      <c r="A160" s="34" t="s">
        <v>29</v>
      </c>
      <c r="B160" s="35" t="s">
        <v>30</v>
      </c>
      <c r="C160" s="43" t="s">
        <v>31</v>
      </c>
      <c r="D160" s="177" t="s">
        <v>32</v>
      </c>
      <c r="E160" s="177" t="s">
        <v>33</v>
      </c>
      <c r="F160" s="236"/>
    </row>
    <row r="161" spans="1:5">
      <c r="A161" s="21" t="s">
        <v>98</v>
      </c>
      <c r="B161" s="2" t="s">
        <v>99</v>
      </c>
      <c r="C161" s="40"/>
    </row>
    <row r="162" spans="1:5">
      <c r="C162" s="40"/>
    </row>
    <row r="163" spans="1:5">
      <c r="C163" s="40"/>
    </row>
    <row r="164" spans="1:5">
      <c r="C164" s="40"/>
    </row>
    <row r="165" spans="1:5">
      <c r="A165" s="12">
        <v>1</v>
      </c>
      <c r="B165" t="s">
        <v>100</v>
      </c>
      <c r="C165" s="40"/>
    </row>
    <row r="166" spans="1:5">
      <c r="B166" t="s">
        <v>101</v>
      </c>
      <c r="C166" s="40"/>
    </row>
    <row r="167" spans="1:5">
      <c r="B167" t="s">
        <v>102</v>
      </c>
      <c r="C167" s="40"/>
    </row>
    <row r="168" spans="1:5">
      <c r="C168" s="40"/>
    </row>
    <row r="169" spans="1:5">
      <c r="B169" s="38" t="s">
        <v>47</v>
      </c>
      <c r="C169" s="39">
        <f>1*[2]List2!C9</f>
        <v>33</v>
      </c>
      <c r="D169" s="173"/>
      <c r="E169" s="173">
        <f>C169*D169</f>
        <v>0</v>
      </c>
    </row>
    <row r="170" spans="1:5">
      <c r="B170" s="12"/>
      <c r="C170" s="44"/>
      <c r="D170" s="178"/>
      <c r="E170" s="178"/>
    </row>
    <row r="171" spans="1:5">
      <c r="B171" s="12"/>
      <c r="C171" s="44"/>
      <c r="D171" s="178"/>
      <c r="E171" s="178"/>
    </row>
    <row r="172" spans="1:5">
      <c r="B172" s="12"/>
      <c r="C172" s="44"/>
      <c r="D172" s="178"/>
      <c r="E172" s="178"/>
    </row>
    <row r="173" spans="1:5">
      <c r="A173" s="12">
        <v>2</v>
      </c>
      <c r="B173" t="s">
        <v>110</v>
      </c>
      <c r="C173" s="40"/>
      <c r="D173" s="174"/>
      <c r="E173" s="174"/>
    </row>
    <row r="174" spans="1:5">
      <c r="B174" t="s">
        <v>111</v>
      </c>
      <c r="C174" s="40"/>
      <c r="D174" s="174"/>
      <c r="E174" s="174"/>
    </row>
    <row r="175" spans="1:5">
      <c r="B175" t="s">
        <v>112</v>
      </c>
      <c r="C175" s="40"/>
      <c r="D175" s="174"/>
      <c r="E175" s="174"/>
    </row>
    <row r="176" spans="1:5">
      <c r="C176" s="40"/>
      <c r="D176" s="174"/>
      <c r="E176" s="174"/>
    </row>
    <row r="177" spans="1:6">
      <c r="B177" s="38" t="s">
        <v>44</v>
      </c>
      <c r="C177" s="39">
        <f>1*[2]List2!C4</f>
        <v>2</v>
      </c>
      <c r="D177" s="173"/>
      <c r="E177" s="173">
        <f>C177*D177</f>
        <v>0</v>
      </c>
    </row>
    <row r="178" spans="1:6">
      <c r="C178" s="40"/>
      <c r="D178" s="174"/>
      <c r="E178" s="174"/>
    </row>
    <row r="179" spans="1:6">
      <c r="C179" s="40"/>
      <c r="D179" s="174"/>
      <c r="E179" s="174"/>
    </row>
    <row r="180" spans="1:6">
      <c r="C180" s="40"/>
      <c r="D180" s="174"/>
      <c r="E180" s="174"/>
    </row>
    <row r="181" spans="1:6">
      <c r="A181" s="12">
        <v>3</v>
      </c>
      <c r="B181" t="s">
        <v>132</v>
      </c>
      <c r="C181" s="40"/>
      <c r="D181" s="174"/>
      <c r="E181" s="174"/>
    </row>
    <row r="182" spans="1:6">
      <c r="B182" t="s">
        <v>133</v>
      </c>
      <c r="C182" s="40"/>
      <c r="D182" s="174"/>
      <c r="E182" s="174"/>
    </row>
    <row r="183" spans="1:6">
      <c r="B183" t="s">
        <v>134</v>
      </c>
      <c r="C183" s="40"/>
      <c r="D183" s="174"/>
      <c r="E183" s="174"/>
    </row>
    <row r="184" spans="1:6">
      <c r="B184" t="s">
        <v>135</v>
      </c>
      <c r="C184" s="40"/>
      <c r="D184" s="174"/>
      <c r="E184" s="174"/>
    </row>
    <row r="185" spans="1:6">
      <c r="C185" s="40"/>
      <c r="D185" s="174"/>
      <c r="E185" s="174"/>
    </row>
    <row r="186" spans="1:6">
      <c r="B186" s="38" t="s">
        <v>44</v>
      </c>
      <c r="C186" s="39">
        <f>C177*1</f>
        <v>2</v>
      </c>
      <c r="D186" s="173"/>
      <c r="E186" s="173">
        <f>C186*D186</f>
        <v>0</v>
      </c>
    </row>
    <row r="187" spans="1:6">
      <c r="C187" s="40"/>
    </row>
    <row r="188" spans="1:6">
      <c r="C188" s="40"/>
    </row>
    <row r="189" spans="1:6">
      <c r="B189" s="41" t="s">
        <v>137</v>
      </c>
      <c r="C189" s="42"/>
      <c r="D189" s="175"/>
      <c r="E189" s="176">
        <f>E186+E177+E169</f>
        <v>0</v>
      </c>
    </row>
    <row r="190" spans="1:6">
      <c r="C190" s="40"/>
    </row>
    <row r="191" spans="1:6">
      <c r="C191" s="40"/>
    </row>
    <row r="192" spans="1:6">
      <c r="A192" s="34" t="s">
        <v>29</v>
      </c>
      <c r="B192" s="35" t="s">
        <v>30</v>
      </c>
      <c r="C192" s="43" t="s">
        <v>31</v>
      </c>
      <c r="D192" s="177" t="s">
        <v>32</v>
      </c>
      <c r="E192" s="177" t="s">
        <v>33</v>
      </c>
      <c r="F192" s="236"/>
    </row>
    <row r="193" spans="1:5">
      <c r="A193" s="21" t="s">
        <v>138</v>
      </c>
      <c r="B193" s="2" t="s">
        <v>139</v>
      </c>
      <c r="C193" s="52"/>
    </row>
    <row r="194" spans="1:5">
      <c r="C194" s="40"/>
    </row>
    <row r="195" spans="1:5">
      <c r="A195" s="12">
        <v>1</v>
      </c>
      <c r="B195" t="s">
        <v>140</v>
      </c>
      <c r="C195" s="40"/>
    </row>
    <row r="196" spans="1:5">
      <c r="B196" t="s">
        <v>141</v>
      </c>
      <c r="C196" s="40"/>
    </row>
    <row r="197" spans="1:5">
      <c r="C197" s="40"/>
    </row>
    <row r="198" spans="1:5">
      <c r="B198" s="38" t="s">
        <v>47</v>
      </c>
      <c r="C198" s="39">
        <f>C169*1</f>
        <v>33</v>
      </c>
      <c r="D198" s="173"/>
      <c r="E198" s="173">
        <f>C198*D198</f>
        <v>0</v>
      </c>
    </row>
    <row r="199" spans="1:5">
      <c r="C199" s="40"/>
      <c r="D199" s="174"/>
      <c r="E199" s="174"/>
    </row>
    <row r="200" spans="1:5">
      <c r="A200" s="12">
        <v>2</v>
      </c>
      <c r="B200" t="s">
        <v>142</v>
      </c>
      <c r="C200" s="40"/>
      <c r="D200" s="174"/>
      <c r="E200" s="174"/>
    </row>
    <row r="201" spans="1:5">
      <c r="C201" s="40"/>
      <c r="D201" s="174"/>
      <c r="E201" s="174"/>
    </row>
    <row r="202" spans="1:5">
      <c r="B202" s="38" t="s">
        <v>75</v>
      </c>
      <c r="C202" s="39">
        <f>3*[2]List2!C1</f>
        <v>99</v>
      </c>
      <c r="D202" s="173"/>
      <c r="E202" s="173">
        <f>C202*D202</f>
        <v>0</v>
      </c>
    </row>
    <row r="203" spans="1:5">
      <c r="C203" s="40"/>
      <c r="D203" s="174"/>
      <c r="E203" s="174"/>
    </row>
    <row r="204" spans="1:5">
      <c r="A204" s="12">
        <v>3</v>
      </c>
      <c r="B204" t="s">
        <v>143</v>
      </c>
      <c r="C204" s="40"/>
      <c r="D204" s="174"/>
      <c r="E204" s="174"/>
    </row>
    <row r="205" spans="1:5">
      <c r="C205" s="40"/>
      <c r="D205" s="174"/>
      <c r="E205" s="174"/>
    </row>
    <row r="206" spans="1:5">
      <c r="B206" s="38" t="s">
        <v>47</v>
      </c>
      <c r="C206" s="39">
        <f>1*C198</f>
        <v>33</v>
      </c>
      <c r="D206" s="173"/>
      <c r="E206" s="173">
        <f>C206*D206</f>
        <v>0</v>
      </c>
    </row>
    <row r="207" spans="1:5">
      <c r="C207" s="40"/>
      <c r="D207" s="174"/>
      <c r="E207" s="174"/>
    </row>
    <row r="208" spans="1:5">
      <c r="A208" s="12">
        <v>4</v>
      </c>
      <c r="B208" t="s">
        <v>144</v>
      </c>
      <c r="C208" s="40"/>
      <c r="D208" s="174"/>
      <c r="E208" s="174"/>
    </row>
    <row r="209" spans="1:5">
      <c r="B209" t="s">
        <v>145</v>
      </c>
      <c r="C209" s="40"/>
      <c r="D209" s="174"/>
      <c r="E209" s="174"/>
    </row>
    <row r="210" spans="1:5">
      <c r="C210" s="40"/>
      <c r="D210" s="174"/>
      <c r="E210" s="174"/>
    </row>
    <row r="211" spans="1:5">
      <c r="B211" s="38" t="s">
        <v>47</v>
      </c>
      <c r="C211" s="39">
        <f>1*C206</f>
        <v>33</v>
      </c>
      <c r="D211" s="173"/>
      <c r="E211" s="173">
        <f>C211*D211</f>
        <v>0</v>
      </c>
    </row>
    <row r="212" spans="1:5">
      <c r="C212" s="40"/>
      <c r="D212" s="174"/>
      <c r="E212" s="174"/>
    </row>
    <row r="213" spans="1:5">
      <c r="A213" s="12">
        <v>5</v>
      </c>
      <c r="B213" t="s">
        <v>146</v>
      </c>
      <c r="C213" s="40"/>
      <c r="D213" s="174"/>
      <c r="E213" s="174"/>
    </row>
    <row r="214" spans="1:5">
      <c r="C214" s="40"/>
      <c r="D214" s="174"/>
      <c r="E214" s="174"/>
    </row>
    <row r="215" spans="1:5">
      <c r="B215" s="38" t="s">
        <v>47</v>
      </c>
      <c r="C215" s="39">
        <f>1*C211</f>
        <v>33</v>
      </c>
      <c r="D215" s="173"/>
      <c r="E215" s="173">
        <f>C215*D215</f>
        <v>0</v>
      </c>
    </row>
    <row r="216" spans="1:5">
      <c r="C216" s="40"/>
      <c r="D216" s="174"/>
      <c r="E216" s="174"/>
    </row>
    <row r="217" spans="1:5">
      <c r="A217" s="12">
        <v>6</v>
      </c>
      <c r="B217" t="s">
        <v>147</v>
      </c>
      <c r="C217" s="40"/>
      <c r="D217" s="174"/>
      <c r="E217" s="174"/>
    </row>
    <row r="218" spans="1:5">
      <c r="B218" t="s">
        <v>148</v>
      </c>
      <c r="C218" s="40"/>
      <c r="D218" s="174"/>
      <c r="E218" s="174"/>
    </row>
    <row r="219" spans="1:5">
      <c r="C219" s="40"/>
      <c r="D219" s="174"/>
      <c r="E219" s="174"/>
    </row>
    <row r="220" spans="1:5">
      <c r="B220" s="38" t="s">
        <v>136</v>
      </c>
      <c r="C220" s="39">
        <f>1*C186</f>
        <v>2</v>
      </c>
      <c r="D220" s="173"/>
      <c r="E220" s="173">
        <f>C220*D220</f>
        <v>0</v>
      </c>
    </row>
    <row r="221" spans="1:5">
      <c r="C221" s="40"/>
      <c r="D221" s="174"/>
      <c r="E221" s="174"/>
    </row>
    <row r="222" spans="1:5">
      <c r="A222" s="12">
        <v>7</v>
      </c>
      <c r="B222" s="38" t="s">
        <v>149</v>
      </c>
      <c r="C222" s="39">
        <v>5</v>
      </c>
      <c r="D222" s="173"/>
      <c r="E222" s="173">
        <f>C222*D222</f>
        <v>0</v>
      </c>
    </row>
    <row r="223" spans="1:5">
      <c r="C223" s="40"/>
      <c r="D223" s="174"/>
      <c r="E223" s="174"/>
    </row>
    <row r="224" spans="1:5">
      <c r="A224" s="12">
        <v>8</v>
      </c>
      <c r="B224" s="38" t="s">
        <v>151</v>
      </c>
      <c r="C224" s="39">
        <v>2</v>
      </c>
      <c r="D224" s="173"/>
      <c r="E224" s="173">
        <f>C224*D224</f>
        <v>0</v>
      </c>
    </row>
    <row r="225" spans="1:6">
      <c r="C225" s="40"/>
    </row>
    <row r="226" spans="1:6">
      <c r="A226" s="12">
        <v>9</v>
      </c>
      <c r="B226" s="38" t="s">
        <v>152</v>
      </c>
      <c r="C226" s="39">
        <v>1</v>
      </c>
      <c r="D226" s="173"/>
      <c r="E226" s="173">
        <f>C226*D226</f>
        <v>0</v>
      </c>
    </row>
    <row r="228" spans="1:6">
      <c r="B228" s="41" t="s">
        <v>153</v>
      </c>
      <c r="C228" s="41"/>
      <c r="D228" s="175"/>
      <c r="E228" s="176">
        <f>E226+E224+E222+E220+E215+E211+E206+E202+E198</f>
        <v>0</v>
      </c>
    </row>
    <row r="230" spans="1:6">
      <c r="B230" s="53" t="s">
        <v>154</v>
      </c>
      <c r="C230" s="54"/>
    </row>
    <row r="232" spans="1:6">
      <c r="B232" s="33" t="s">
        <v>155</v>
      </c>
      <c r="C232" s="33"/>
      <c r="E232" s="179">
        <f>1*E41</f>
        <v>0</v>
      </c>
      <c r="F232" s="237" t="s">
        <v>156</v>
      </c>
    </row>
    <row r="233" spans="1:6">
      <c r="B233" s="33" t="s">
        <v>157</v>
      </c>
      <c r="C233" s="33"/>
      <c r="E233" s="179">
        <f>1*E150</f>
        <v>0</v>
      </c>
      <c r="F233" s="237" t="s">
        <v>156</v>
      </c>
    </row>
    <row r="234" spans="1:6">
      <c r="B234" s="33" t="s">
        <v>158</v>
      </c>
      <c r="C234" s="33"/>
      <c r="E234" s="179">
        <f>1*E189</f>
        <v>0</v>
      </c>
      <c r="F234" s="237" t="s">
        <v>156</v>
      </c>
    </row>
    <row r="235" spans="1:6">
      <c r="B235" s="33" t="s">
        <v>159</v>
      </c>
      <c r="C235" s="33"/>
      <c r="E235" s="179">
        <f>1*E228</f>
        <v>0</v>
      </c>
      <c r="F235" s="237" t="s">
        <v>156</v>
      </c>
    </row>
    <row r="236" spans="1:6">
      <c r="B236" s="55" t="s">
        <v>173</v>
      </c>
      <c r="C236" s="55"/>
      <c r="D236" s="183"/>
      <c r="E236" s="184">
        <f>(E235+E234+E233+E232)*0.03</f>
        <v>0</v>
      </c>
      <c r="F236" s="237" t="s">
        <v>156</v>
      </c>
    </row>
    <row r="237" spans="1:6">
      <c r="A237" s="12" t="s">
        <v>81</v>
      </c>
      <c r="B237" s="56" t="s">
        <v>161</v>
      </c>
      <c r="C237" s="50"/>
      <c r="D237" s="185"/>
      <c r="E237" s="186">
        <f>E236+E235+E234+E233+E232</f>
        <v>0</v>
      </c>
      <c r="F237" s="237" t="s">
        <v>162</v>
      </c>
    </row>
  </sheetData>
  <sheetProtection password="D017" sheet="1" objects="1" scenarios="1"/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02"/>
  <sheetViews>
    <sheetView view="pageBreakPreview" topLeftCell="A64" zoomScaleSheetLayoutView="100" workbookViewId="0">
      <selection activeCell="D64" sqref="D1:F1048576"/>
    </sheetView>
  </sheetViews>
  <sheetFormatPr defaultRowHeight="15"/>
  <cols>
    <col min="1" max="1" width="9.140625" style="12"/>
    <col min="2" max="2" width="61.7109375" bestFit="1" customWidth="1"/>
    <col min="4" max="4" width="14.42578125" style="109" bestFit="1" customWidth="1"/>
    <col min="5" max="5" width="15.140625" style="109" bestFit="1" customWidth="1"/>
    <col min="6" max="6" width="11" style="113" customWidth="1"/>
    <col min="7" max="12" width="9.140625" style="12"/>
  </cols>
  <sheetData>
    <row r="1" spans="1:6">
      <c r="B1" s="33" t="s">
        <v>175</v>
      </c>
    </row>
    <row r="3" spans="1:6">
      <c r="A3" s="34" t="s">
        <v>29</v>
      </c>
      <c r="B3" s="35" t="s">
        <v>30</v>
      </c>
      <c r="C3" s="35" t="s">
        <v>31</v>
      </c>
      <c r="D3" s="177" t="s">
        <v>32</v>
      </c>
      <c r="E3" s="177" t="s">
        <v>33</v>
      </c>
      <c r="F3" s="236"/>
    </row>
    <row r="4" spans="1:6">
      <c r="A4" s="36" t="s">
        <v>34</v>
      </c>
      <c r="B4" s="33" t="s">
        <v>35</v>
      </c>
    </row>
    <row r="6" spans="1:6">
      <c r="A6" s="12">
        <v>1</v>
      </c>
      <c r="B6" t="s">
        <v>36</v>
      </c>
    </row>
    <row r="7" spans="1:6">
      <c r="B7" t="s">
        <v>37</v>
      </c>
    </row>
    <row r="8" spans="1:6">
      <c r="B8" t="s">
        <v>38</v>
      </c>
    </row>
    <row r="9" spans="1:6">
      <c r="B9" t="s">
        <v>39</v>
      </c>
    </row>
    <row r="10" spans="1:6">
      <c r="B10" t="s">
        <v>40</v>
      </c>
    </row>
    <row r="11" spans="1:6">
      <c r="B11" t="s">
        <v>41</v>
      </c>
    </row>
    <row r="12" spans="1:6">
      <c r="B12" t="s">
        <v>42</v>
      </c>
    </row>
    <row r="13" spans="1:6">
      <c r="B13" t="s">
        <v>43</v>
      </c>
    </row>
    <row r="15" spans="1:6">
      <c r="B15" s="38" t="s">
        <v>44</v>
      </c>
      <c r="C15" s="39">
        <v>1</v>
      </c>
      <c r="D15" s="173"/>
      <c r="E15" s="173">
        <f>C15*D15</f>
        <v>0</v>
      </c>
    </row>
    <row r="16" spans="1:6">
      <c r="C16" s="40"/>
      <c r="D16" s="174"/>
      <c r="E16" s="174"/>
    </row>
    <row r="17" spans="1:5">
      <c r="A17" s="12">
        <v>2</v>
      </c>
      <c r="B17" t="s">
        <v>45</v>
      </c>
      <c r="C17" s="40"/>
      <c r="D17" s="174"/>
      <c r="E17" s="174"/>
    </row>
    <row r="18" spans="1:5">
      <c r="B18" t="s">
        <v>46</v>
      </c>
      <c r="C18" s="40"/>
      <c r="D18" s="174"/>
      <c r="E18" s="174"/>
    </row>
    <row r="19" spans="1:5">
      <c r="C19" s="40"/>
      <c r="D19" s="174"/>
      <c r="E19" s="174"/>
    </row>
    <row r="20" spans="1:5">
      <c r="B20" s="38" t="s">
        <v>47</v>
      </c>
      <c r="C20" s="39">
        <v>92.41</v>
      </c>
      <c r="D20" s="173"/>
      <c r="E20" s="173">
        <f>C20*D20</f>
        <v>0</v>
      </c>
    </row>
    <row r="21" spans="1:5">
      <c r="C21" s="40"/>
      <c r="D21" s="174"/>
      <c r="E21" s="174"/>
    </row>
    <row r="22" spans="1:5">
      <c r="A22" s="12">
        <v>3</v>
      </c>
      <c r="B22" t="s">
        <v>48</v>
      </c>
      <c r="C22" s="40"/>
      <c r="D22" s="174"/>
      <c r="E22" s="174"/>
    </row>
    <row r="23" spans="1:5">
      <c r="C23" s="40"/>
      <c r="D23" s="174"/>
      <c r="E23" s="174"/>
    </row>
    <row r="24" spans="1:5">
      <c r="B24" s="38" t="s">
        <v>44</v>
      </c>
      <c r="C24" s="39">
        <f>[3]List2!C3+[3]List2!C4+[3]List2!C6+[3]List2!C7+[3]List2!C5</f>
        <v>3</v>
      </c>
      <c r="D24" s="173"/>
      <c r="E24" s="173">
        <f>C24*D24</f>
        <v>0</v>
      </c>
    </row>
    <row r="25" spans="1:5">
      <c r="C25" s="40"/>
      <c r="D25" s="174"/>
      <c r="E25" s="174"/>
    </row>
    <row r="26" spans="1:5">
      <c r="A26" s="12">
        <v>4</v>
      </c>
      <c r="B26" t="s">
        <v>49</v>
      </c>
      <c r="C26" s="40"/>
      <c r="D26" s="174"/>
      <c r="E26" s="174"/>
    </row>
    <row r="27" spans="1:5">
      <c r="B27" t="s">
        <v>50</v>
      </c>
      <c r="C27" s="40"/>
      <c r="D27" s="174"/>
      <c r="E27" s="174"/>
    </row>
    <row r="28" spans="1:5">
      <c r="B28" t="s">
        <v>51</v>
      </c>
      <c r="C28" s="40"/>
      <c r="D28" s="174"/>
      <c r="E28" s="174"/>
    </row>
    <row r="29" spans="1:5">
      <c r="B29" t="s">
        <v>52</v>
      </c>
      <c r="C29" s="40"/>
      <c r="D29" s="174"/>
      <c r="E29" s="174"/>
    </row>
    <row r="30" spans="1:5">
      <c r="C30" s="40"/>
      <c r="D30" s="174"/>
      <c r="E30" s="174"/>
    </row>
    <row r="31" spans="1:5">
      <c r="B31" s="38" t="s">
        <v>53</v>
      </c>
      <c r="C31" s="39">
        <v>1</v>
      </c>
      <c r="D31" s="173"/>
      <c r="E31" s="173">
        <f>C31*D31</f>
        <v>0</v>
      </c>
    </row>
    <row r="32" spans="1:5">
      <c r="C32" s="40"/>
      <c r="D32" s="174"/>
      <c r="E32" s="174"/>
    </row>
    <row r="33" spans="1:6">
      <c r="A33" s="12">
        <v>5</v>
      </c>
      <c r="B33" t="s">
        <v>54</v>
      </c>
      <c r="C33" s="40"/>
      <c r="D33" s="174"/>
      <c r="E33" s="174"/>
    </row>
    <row r="34" spans="1:6">
      <c r="B34" t="s">
        <v>55</v>
      </c>
      <c r="C34" s="40"/>
      <c r="D34" s="174"/>
      <c r="E34" s="174"/>
    </row>
    <row r="35" spans="1:6">
      <c r="B35" t="s">
        <v>56</v>
      </c>
      <c r="C35" s="40"/>
      <c r="D35" s="174"/>
      <c r="E35" s="174"/>
    </row>
    <row r="36" spans="1:6">
      <c r="B36" t="s">
        <v>57</v>
      </c>
      <c r="C36" s="40"/>
      <c r="D36" s="174"/>
      <c r="E36" s="174"/>
    </row>
    <row r="37" spans="1:6">
      <c r="C37" s="40"/>
      <c r="D37" s="174"/>
      <c r="E37" s="174"/>
    </row>
    <row r="38" spans="1:6">
      <c r="B38" s="38" t="s">
        <v>53</v>
      </c>
      <c r="C38" s="39">
        <v>1</v>
      </c>
      <c r="D38" s="173"/>
      <c r="E38" s="173">
        <f>C38*D38</f>
        <v>0</v>
      </c>
    </row>
    <row r="39" spans="1:6">
      <c r="C39" s="40"/>
    </row>
    <row r="40" spans="1:6">
      <c r="C40" s="40"/>
    </row>
    <row r="41" spans="1:6">
      <c r="B41" s="41" t="s">
        <v>58</v>
      </c>
      <c r="C41" s="42"/>
      <c r="D41" s="175"/>
      <c r="E41" s="176">
        <f>E38+E31+E24+E20+E15</f>
        <v>0</v>
      </c>
    </row>
    <row r="42" spans="1:6">
      <c r="C42" s="40"/>
    </row>
    <row r="43" spans="1:6">
      <c r="C43" s="40"/>
    </row>
    <row r="44" spans="1:6">
      <c r="C44" s="40"/>
    </row>
    <row r="45" spans="1:6">
      <c r="A45" s="34" t="s">
        <v>29</v>
      </c>
      <c r="B45" s="35" t="s">
        <v>30</v>
      </c>
      <c r="C45" s="43" t="s">
        <v>31</v>
      </c>
      <c r="D45" s="177" t="s">
        <v>32</v>
      </c>
      <c r="E45" s="177" t="s">
        <v>33</v>
      </c>
      <c r="F45" s="236"/>
    </row>
    <row r="46" spans="1:6">
      <c r="A46" s="57" t="s">
        <v>59</v>
      </c>
      <c r="B46" s="58" t="s">
        <v>60</v>
      </c>
      <c r="C46" s="40"/>
    </row>
    <row r="47" spans="1:6">
      <c r="C47" s="40"/>
    </row>
    <row r="48" spans="1:6">
      <c r="A48" s="12">
        <v>1</v>
      </c>
      <c r="B48" t="s">
        <v>61</v>
      </c>
      <c r="C48" s="40"/>
    </row>
    <row r="49" spans="1:5">
      <c r="B49" t="s">
        <v>62</v>
      </c>
      <c r="C49" s="40"/>
    </row>
    <row r="50" spans="1:5">
      <c r="B50" t="s">
        <v>63</v>
      </c>
      <c r="C50" s="40"/>
    </row>
    <row r="51" spans="1:5">
      <c r="B51" t="s">
        <v>64</v>
      </c>
      <c r="C51" s="40"/>
    </row>
    <row r="52" spans="1:5">
      <c r="B52" t="s">
        <v>65</v>
      </c>
      <c r="C52" s="40"/>
    </row>
    <row r="53" spans="1:5">
      <c r="B53" t="s">
        <v>66</v>
      </c>
      <c r="C53" s="40"/>
    </row>
    <row r="54" spans="1:5">
      <c r="B54" t="s">
        <v>67</v>
      </c>
      <c r="C54" s="40"/>
    </row>
    <row r="55" spans="1:5">
      <c r="C55" s="40"/>
    </row>
    <row r="56" spans="1:5">
      <c r="B56" s="38" t="s">
        <v>68</v>
      </c>
      <c r="C56" s="39">
        <v>130.99</v>
      </c>
      <c r="D56" s="173"/>
      <c r="E56" s="173">
        <f>C56*D56</f>
        <v>0</v>
      </c>
    </row>
    <row r="57" spans="1:5">
      <c r="C57" s="40"/>
      <c r="D57" s="174"/>
      <c r="E57" s="174"/>
    </row>
    <row r="58" spans="1:5">
      <c r="C58" s="40"/>
      <c r="D58" s="174"/>
      <c r="E58" s="174"/>
    </row>
    <row r="59" spans="1:5">
      <c r="A59" s="12">
        <v>2</v>
      </c>
      <c r="B59" t="s">
        <v>76</v>
      </c>
      <c r="C59" s="40"/>
      <c r="D59" s="174"/>
      <c r="E59" s="174"/>
    </row>
    <row r="60" spans="1:5">
      <c r="B60" t="s">
        <v>77</v>
      </c>
      <c r="C60" s="40"/>
      <c r="D60" s="174"/>
      <c r="E60" s="174"/>
    </row>
    <row r="61" spans="1:5">
      <c r="B61" t="s">
        <v>64</v>
      </c>
      <c r="C61" s="40"/>
      <c r="D61" s="174"/>
      <c r="E61" s="174"/>
    </row>
    <row r="62" spans="1:5">
      <c r="B62" t="s">
        <v>65</v>
      </c>
      <c r="C62" s="40"/>
      <c r="D62" s="174"/>
      <c r="E62" s="174"/>
    </row>
    <row r="63" spans="1:5">
      <c r="C63" s="40"/>
      <c r="D63" s="174"/>
      <c r="E63" s="174"/>
    </row>
    <row r="64" spans="1:5">
      <c r="B64" s="38" t="s">
        <v>75</v>
      </c>
      <c r="C64" s="39">
        <v>291.08999999999997</v>
      </c>
      <c r="D64" s="173"/>
      <c r="E64" s="173">
        <f>C64*D64</f>
        <v>0</v>
      </c>
    </row>
    <row r="65" spans="1:5">
      <c r="C65" s="40"/>
      <c r="D65" s="174"/>
      <c r="E65" s="174"/>
    </row>
    <row r="66" spans="1:5">
      <c r="A66" s="12">
        <v>3</v>
      </c>
      <c r="B66" t="s">
        <v>78</v>
      </c>
      <c r="C66" s="40"/>
      <c r="D66" s="174"/>
      <c r="E66" s="174"/>
    </row>
    <row r="67" spans="1:5">
      <c r="B67" t="s">
        <v>79</v>
      </c>
      <c r="C67" s="40"/>
      <c r="D67" s="174"/>
      <c r="E67" s="174"/>
    </row>
    <row r="68" spans="1:5">
      <c r="B68" t="s">
        <v>80</v>
      </c>
      <c r="C68" s="40"/>
      <c r="D68" s="174"/>
      <c r="E68" s="174"/>
    </row>
    <row r="69" spans="1:5">
      <c r="C69" s="40"/>
      <c r="D69" s="174"/>
      <c r="E69" s="174"/>
    </row>
    <row r="70" spans="1:5">
      <c r="B70" s="38" t="s">
        <v>75</v>
      </c>
      <c r="C70" s="39">
        <v>83.17</v>
      </c>
      <c r="D70" s="173"/>
      <c r="E70" s="173">
        <f>C70*D70</f>
        <v>0</v>
      </c>
    </row>
    <row r="71" spans="1:5">
      <c r="C71" s="40" t="s">
        <v>81</v>
      </c>
      <c r="D71" s="174"/>
      <c r="E71" s="174"/>
    </row>
    <row r="72" spans="1:5">
      <c r="A72" s="12">
        <v>4</v>
      </c>
      <c r="B72" t="s">
        <v>82</v>
      </c>
      <c r="C72" s="40"/>
      <c r="D72" s="174"/>
      <c r="E72" s="174"/>
    </row>
    <row r="73" spans="1:5">
      <c r="B73" t="s">
        <v>83</v>
      </c>
      <c r="C73" s="40"/>
      <c r="D73" s="174"/>
      <c r="E73" s="174"/>
    </row>
    <row r="74" spans="1:5">
      <c r="B74" t="s">
        <v>84</v>
      </c>
      <c r="C74" s="40"/>
      <c r="D74" s="174"/>
      <c r="E74" s="174"/>
    </row>
    <row r="75" spans="1:5">
      <c r="B75" t="s">
        <v>64</v>
      </c>
      <c r="C75" s="40"/>
      <c r="D75" s="174"/>
      <c r="E75" s="174"/>
    </row>
    <row r="76" spans="1:5">
      <c r="B76" t="s">
        <v>65</v>
      </c>
      <c r="C76" s="40"/>
      <c r="D76" s="174"/>
      <c r="E76" s="174"/>
    </row>
    <row r="77" spans="1:5">
      <c r="C77" s="40"/>
      <c r="D77" s="174"/>
      <c r="E77" s="174"/>
    </row>
    <row r="78" spans="1:5">
      <c r="B78" s="38" t="s">
        <v>68</v>
      </c>
      <c r="C78" s="39">
        <v>28.73</v>
      </c>
      <c r="D78" s="173"/>
      <c r="E78" s="173">
        <f>C78*D78</f>
        <v>0</v>
      </c>
    </row>
    <row r="79" spans="1:5">
      <c r="B79" s="12"/>
      <c r="C79" s="44"/>
      <c r="D79" s="178"/>
      <c r="E79" s="178"/>
    </row>
    <row r="80" spans="1:5">
      <c r="A80" s="12">
        <v>5</v>
      </c>
      <c r="B80" t="s">
        <v>85</v>
      </c>
      <c r="C80" s="40"/>
      <c r="D80" s="174"/>
      <c r="E80" s="174"/>
    </row>
    <row r="81" spans="1:5">
      <c r="B81" t="s">
        <v>86</v>
      </c>
      <c r="C81" s="40"/>
      <c r="D81" s="174"/>
      <c r="E81" s="174"/>
    </row>
    <row r="82" spans="1:5">
      <c r="B82" t="s">
        <v>87</v>
      </c>
      <c r="C82" s="40"/>
      <c r="D82" s="174"/>
      <c r="E82" s="174"/>
    </row>
    <row r="83" spans="1:5">
      <c r="B83" t="s">
        <v>88</v>
      </c>
      <c r="C83" s="40"/>
      <c r="D83" s="174"/>
      <c r="E83" s="174"/>
    </row>
    <row r="84" spans="1:5">
      <c r="B84" t="s">
        <v>64</v>
      </c>
      <c r="C84" s="40"/>
      <c r="D84" s="174"/>
      <c r="E84" s="174"/>
    </row>
    <row r="85" spans="1:5">
      <c r="B85" t="s">
        <v>65</v>
      </c>
      <c r="C85" s="40"/>
      <c r="D85" s="174"/>
      <c r="E85" s="174"/>
    </row>
    <row r="86" spans="1:5">
      <c r="C86" s="40"/>
      <c r="D86" s="174"/>
      <c r="E86" s="174"/>
    </row>
    <row r="87" spans="1:5">
      <c r="B87" s="38" t="s">
        <v>68</v>
      </c>
      <c r="C87" s="39">
        <v>49.9</v>
      </c>
      <c r="D87" s="173"/>
      <c r="E87" s="173">
        <f>C87*D87</f>
        <v>0</v>
      </c>
    </row>
    <row r="88" spans="1:5">
      <c r="C88" s="40"/>
      <c r="D88" s="174"/>
      <c r="E88" s="174"/>
    </row>
    <row r="89" spans="1:5">
      <c r="A89" s="12">
        <v>6</v>
      </c>
      <c r="B89" t="s">
        <v>167</v>
      </c>
      <c r="C89" s="40"/>
      <c r="D89" s="174"/>
      <c r="E89" s="174"/>
    </row>
    <row r="90" spans="1:5">
      <c r="B90" t="s">
        <v>168</v>
      </c>
      <c r="C90" s="40"/>
      <c r="D90" s="174"/>
      <c r="E90" s="174"/>
    </row>
    <row r="91" spans="1:5">
      <c r="B91" t="s">
        <v>169</v>
      </c>
      <c r="C91" s="40"/>
      <c r="D91" s="174"/>
      <c r="E91" s="174"/>
    </row>
    <row r="92" spans="1:5">
      <c r="B92" t="s">
        <v>170</v>
      </c>
      <c r="C92" s="40"/>
      <c r="D92" s="174"/>
      <c r="E92" s="174"/>
    </row>
    <row r="93" spans="1:5">
      <c r="B93" t="s">
        <v>171</v>
      </c>
      <c r="C93" s="40"/>
      <c r="D93" s="174"/>
      <c r="E93" s="174"/>
    </row>
    <row r="94" spans="1:5">
      <c r="B94" t="s">
        <v>64</v>
      </c>
      <c r="C94" s="40"/>
      <c r="D94" s="174"/>
      <c r="E94" s="174"/>
    </row>
    <row r="95" spans="1:5">
      <c r="B95" t="s">
        <v>65</v>
      </c>
      <c r="C95" s="40"/>
      <c r="D95" s="174"/>
      <c r="E95" s="174"/>
    </row>
    <row r="96" spans="1:5">
      <c r="C96" s="40"/>
      <c r="D96" s="174"/>
      <c r="E96" s="174"/>
    </row>
    <row r="97" spans="1:5">
      <c r="B97" s="38" t="s">
        <v>68</v>
      </c>
      <c r="C97" s="39">
        <v>47.82</v>
      </c>
      <c r="D97" s="173"/>
      <c r="E97" s="173">
        <f>C97*D97</f>
        <v>0</v>
      </c>
    </row>
    <row r="98" spans="1:5">
      <c r="B98" s="12"/>
      <c r="C98" s="44"/>
      <c r="D98" s="178"/>
      <c r="E98" s="178"/>
    </row>
    <row r="99" spans="1:5">
      <c r="B99" s="12"/>
      <c r="C99" s="44"/>
      <c r="D99" s="178"/>
      <c r="E99" s="178"/>
    </row>
    <row r="100" spans="1:5">
      <c r="C100" s="40"/>
      <c r="D100" s="174"/>
      <c r="E100" s="174"/>
    </row>
    <row r="101" spans="1:5">
      <c r="A101" s="12">
        <v>7</v>
      </c>
      <c r="B101" t="s">
        <v>89</v>
      </c>
      <c r="C101" s="40"/>
      <c r="D101" s="174"/>
      <c r="E101" s="174"/>
    </row>
    <row r="102" spans="1:5">
      <c r="B102" t="s">
        <v>90</v>
      </c>
      <c r="C102" s="40"/>
      <c r="D102" s="174"/>
      <c r="E102" s="174"/>
    </row>
    <row r="103" spans="1:5">
      <c r="B103" t="s">
        <v>91</v>
      </c>
      <c r="C103" s="40"/>
      <c r="D103" s="174"/>
      <c r="E103" s="174"/>
    </row>
    <row r="104" spans="1:5">
      <c r="B104" t="s">
        <v>64</v>
      </c>
      <c r="C104" s="40"/>
      <c r="D104" s="174"/>
      <c r="E104" s="174"/>
    </row>
    <row r="105" spans="1:5">
      <c r="B105" t="s">
        <v>65</v>
      </c>
      <c r="C105" s="40"/>
      <c r="D105" s="174"/>
      <c r="E105" s="174"/>
    </row>
    <row r="106" spans="1:5">
      <c r="C106" s="40"/>
      <c r="D106" s="174"/>
      <c r="E106" s="174"/>
    </row>
    <row r="107" spans="1:5">
      <c r="B107" s="38" t="s">
        <v>68</v>
      </c>
      <c r="C107" s="48">
        <v>29.06</v>
      </c>
      <c r="D107" s="173"/>
      <c r="E107" s="173">
        <f>C107*D107</f>
        <v>0</v>
      </c>
    </row>
    <row r="108" spans="1:5">
      <c r="C108" s="40"/>
      <c r="D108" s="174"/>
      <c r="E108" s="174"/>
    </row>
    <row r="109" spans="1:5">
      <c r="C109" s="40"/>
      <c r="D109" s="174"/>
      <c r="E109" s="174"/>
    </row>
    <row r="110" spans="1:5">
      <c r="A110" s="12">
        <v>8</v>
      </c>
      <c r="B110" t="s">
        <v>172</v>
      </c>
      <c r="C110" s="40"/>
      <c r="D110" s="174"/>
      <c r="E110" s="174"/>
    </row>
    <row r="111" spans="1:5">
      <c r="B111" t="s">
        <v>56</v>
      </c>
      <c r="C111" s="40"/>
      <c r="D111" s="174"/>
      <c r="E111" s="174"/>
    </row>
    <row r="112" spans="1:5">
      <c r="B112" t="s">
        <v>57</v>
      </c>
      <c r="C112" s="40"/>
      <c r="D112" s="174"/>
      <c r="E112" s="174"/>
    </row>
    <row r="113" spans="1:6">
      <c r="C113" s="40"/>
      <c r="D113" s="174"/>
      <c r="E113" s="174"/>
    </row>
    <row r="114" spans="1:6">
      <c r="B114" s="38" t="s">
        <v>53</v>
      </c>
      <c r="C114" s="39">
        <v>1</v>
      </c>
      <c r="D114" s="173"/>
      <c r="E114" s="173">
        <f>C114*D114</f>
        <v>0</v>
      </c>
    </row>
    <row r="115" spans="1:6">
      <c r="C115" s="40"/>
    </row>
    <row r="116" spans="1:6">
      <c r="B116" s="33" t="s">
        <v>92</v>
      </c>
      <c r="C116" s="45"/>
      <c r="D116" s="190"/>
    </row>
    <row r="117" spans="1:6">
      <c r="B117" s="33" t="s">
        <v>93</v>
      </c>
      <c r="C117" s="45"/>
      <c r="D117" s="190"/>
    </row>
    <row r="118" spans="1:6">
      <c r="B118" s="33" t="s">
        <v>94</v>
      </c>
      <c r="C118" s="45"/>
      <c r="D118" s="190"/>
    </row>
    <row r="119" spans="1:6">
      <c r="B119" s="33" t="s">
        <v>95</v>
      </c>
      <c r="C119" s="45"/>
      <c r="D119" s="190"/>
    </row>
    <row r="120" spans="1:6">
      <c r="B120" s="33" t="s">
        <v>96</v>
      </c>
      <c r="C120" s="45"/>
      <c r="D120" s="190"/>
    </row>
    <row r="121" spans="1:6">
      <c r="C121" s="40"/>
    </row>
    <row r="122" spans="1:6">
      <c r="B122" s="41" t="s">
        <v>97</v>
      </c>
      <c r="C122" s="42"/>
      <c r="D122" s="175"/>
      <c r="E122" s="176">
        <f>E114+E107+E97+E87+E78+E70+E64+E56</f>
        <v>0</v>
      </c>
    </row>
    <row r="123" spans="1:6">
      <c r="C123" s="40"/>
    </row>
    <row r="124" spans="1:6">
      <c r="C124" s="40"/>
    </row>
    <row r="125" spans="1:6">
      <c r="A125" s="34" t="s">
        <v>29</v>
      </c>
      <c r="B125" s="35" t="s">
        <v>30</v>
      </c>
      <c r="C125" s="43" t="s">
        <v>31</v>
      </c>
      <c r="D125" s="177" t="s">
        <v>32</v>
      </c>
      <c r="E125" s="177" t="s">
        <v>33</v>
      </c>
      <c r="F125" s="236"/>
    </row>
    <row r="126" spans="1:6">
      <c r="A126" s="21" t="s">
        <v>98</v>
      </c>
      <c r="B126" s="2" t="s">
        <v>99</v>
      </c>
      <c r="C126" s="40"/>
    </row>
    <row r="127" spans="1:6">
      <c r="C127" s="40"/>
    </row>
    <row r="128" spans="1:6">
      <c r="C128" s="40"/>
    </row>
    <row r="129" spans="1:5">
      <c r="C129" s="40"/>
    </row>
    <row r="130" spans="1:5">
      <c r="A130" s="12">
        <v>1</v>
      </c>
      <c r="B130" t="s">
        <v>100</v>
      </c>
      <c r="C130" s="40"/>
    </row>
    <row r="131" spans="1:5">
      <c r="B131" t="s">
        <v>101</v>
      </c>
      <c r="C131" s="40"/>
    </row>
    <row r="132" spans="1:5">
      <c r="B132" t="s">
        <v>102</v>
      </c>
      <c r="C132" s="40"/>
    </row>
    <row r="133" spans="1:5">
      <c r="C133" s="40"/>
      <c r="D133" s="174"/>
      <c r="E133" s="174"/>
    </row>
    <row r="134" spans="1:5">
      <c r="B134" s="38" t="s">
        <v>47</v>
      </c>
      <c r="C134" s="39">
        <f>1*[3]List2!C9</f>
        <v>93</v>
      </c>
      <c r="D134" s="173"/>
      <c r="E134" s="173">
        <f>C134*D134</f>
        <v>0</v>
      </c>
    </row>
    <row r="135" spans="1:5">
      <c r="B135" s="12"/>
      <c r="C135" s="44"/>
      <c r="D135" s="178"/>
      <c r="E135" s="178"/>
    </row>
    <row r="136" spans="1:5">
      <c r="B136" s="12"/>
      <c r="C136" s="44"/>
      <c r="D136" s="178"/>
      <c r="E136" s="178"/>
    </row>
    <row r="137" spans="1:5">
      <c r="B137" s="12"/>
      <c r="C137" s="44"/>
      <c r="D137" s="178"/>
      <c r="E137" s="178"/>
    </row>
    <row r="138" spans="1:5">
      <c r="A138" s="12">
        <v>2</v>
      </c>
      <c r="B138" t="s">
        <v>110</v>
      </c>
      <c r="C138" s="40"/>
      <c r="D138" s="174"/>
      <c r="E138" s="174"/>
    </row>
    <row r="139" spans="1:5">
      <c r="B139" t="s">
        <v>111</v>
      </c>
      <c r="C139" s="40"/>
      <c r="D139" s="174"/>
      <c r="E139" s="174"/>
    </row>
    <row r="140" spans="1:5">
      <c r="B140" t="s">
        <v>112</v>
      </c>
      <c r="C140" s="40"/>
      <c r="D140" s="174"/>
      <c r="E140" s="174"/>
    </row>
    <row r="141" spans="1:5">
      <c r="C141" s="40"/>
      <c r="D141" s="174"/>
      <c r="E141" s="174"/>
    </row>
    <row r="142" spans="1:5">
      <c r="B142" s="38" t="s">
        <v>44</v>
      </c>
      <c r="C142" s="39">
        <f>1*[3]List2!C4</f>
        <v>3</v>
      </c>
      <c r="D142" s="173"/>
      <c r="E142" s="173">
        <f>C142*D142</f>
        <v>0</v>
      </c>
    </row>
    <row r="143" spans="1:5">
      <c r="C143" s="40"/>
      <c r="D143" s="174"/>
      <c r="E143" s="174"/>
    </row>
    <row r="144" spans="1:5">
      <c r="C144" s="40"/>
      <c r="D144" s="174"/>
      <c r="E144" s="174"/>
    </row>
    <row r="145" spans="1:6">
      <c r="C145" s="40"/>
      <c r="D145" s="174"/>
      <c r="E145" s="174"/>
    </row>
    <row r="146" spans="1:6">
      <c r="A146" s="12">
        <v>3</v>
      </c>
      <c r="B146" t="s">
        <v>132</v>
      </c>
      <c r="C146" s="40"/>
      <c r="D146" s="174"/>
      <c r="E146" s="174"/>
    </row>
    <row r="147" spans="1:6">
      <c r="B147" t="s">
        <v>133</v>
      </c>
      <c r="C147" s="40"/>
      <c r="D147" s="174"/>
      <c r="E147" s="174"/>
    </row>
    <row r="148" spans="1:6">
      <c r="B148" t="s">
        <v>134</v>
      </c>
      <c r="C148" s="40"/>
      <c r="D148" s="174"/>
      <c r="E148" s="174"/>
    </row>
    <row r="149" spans="1:6">
      <c r="B149" t="s">
        <v>135</v>
      </c>
      <c r="C149" s="40"/>
      <c r="D149" s="174"/>
      <c r="E149" s="174"/>
    </row>
    <row r="150" spans="1:6">
      <c r="C150" s="40"/>
      <c r="D150" s="174"/>
      <c r="E150" s="174"/>
    </row>
    <row r="151" spans="1:6">
      <c r="B151" s="38" t="s">
        <v>44</v>
      </c>
      <c r="C151" s="39">
        <f>C142*1</f>
        <v>3</v>
      </c>
      <c r="D151" s="173"/>
      <c r="E151" s="173">
        <f>C151*D151</f>
        <v>0</v>
      </c>
    </row>
    <row r="152" spans="1:6">
      <c r="C152" s="40"/>
    </row>
    <row r="153" spans="1:6">
      <c r="C153" s="40"/>
    </row>
    <row r="154" spans="1:6">
      <c r="B154" s="41" t="s">
        <v>137</v>
      </c>
      <c r="C154" s="42"/>
      <c r="D154" s="175"/>
      <c r="E154" s="176">
        <f>E151+E142+E134</f>
        <v>0</v>
      </c>
    </row>
    <row r="155" spans="1:6">
      <c r="C155" s="40"/>
    </row>
    <row r="156" spans="1:6">
      <c r="C156" s="40"/>
    </row>
    <row r="157" spans="1:6">
      <c r="A157" s="34" t="s">
        <v>29</v>
      </c>
      <c r="B157" s="35" t="s">
        <v>30</v>
      </c>
      <c r="C157" s="43" t="s">
        <v>31</v>
      </c>
      <c r="D157" s="177" t="s">
        <v>32</v>
      </c>
      <c r="E157" s="177" t="s">
        <v>33</v>
      </c>
      <c r="F157" s="236"/>
    </row>
    <row r="158" spans="1:6">
      <c r="A158" s="21" t="s">
        <v>138</v>
      </c>
      <c r="B158" s="2" t="s">
        <v>139</v>
      </c>
      <c r="C158" s="52"/>
    </row>
    <row r="159" spans="1:6">
      <c r="C159" s="40"/>
    </row>
    <row r="160" spans="1:6">
      <c r="A160" s="12">
        <v>1</v>
      </c>
      <c r="B160" t="s">
        <v>140</v>
      </c>
      <c r="C160" s="40"/>
    </row>
    <row r="161" spans="1:5">
      <c r="B161" t="s">
        <v>141</v>
      </c>
      <c r="C161" s="40"/>
    </row>
    <row r="162" spans="1:5">
      <c r="C162" s="40"/>
    </row>
    <row r="163" spans="1:5">
      <c r="B163" s="38" t="s">
        <v>47</v>
      </c>
      <c r="C163" s="39">
        <f>C134*1</f>
        <v>93</v>
      </c>
      <c r="D163" s="173"/>
      <c r="E163" s="173">
        <f>C163*D163</f>
        <v>0</v>
      </c>
    </row>
    <row r="164" spans="1:5">
      <c r="C164" s="40"/>
      <c r="D164" s="174"/>
      <c r="E164" s="174"/>
    </row>
    <row r="165" spans="1:5">
      <c r="A165" s="12">
        <v>2</v>
      </c>
      <c r="B165" t="s">
        <v>142</v>
      </c>
      <c r="C165" s="40"/>
      <c r="D165" s="174"/>
      <c r="E165" s="174"/>
    </row>
    <row r="166" spans="1:5">
      <c r="C166" s="40"/>
      <c r="D166" s="174"/>
      <c r="E166" s="174"/>
    </row>
    <row r="167" spans="1:5">
      <c r="B167" s="38" t="s">
        <v>75</v>
      </c>
      <c r="C167" s="39">
        <f>3*[3]List2!C1</f>
        <v>279</v>
      </c>
      <c r="D167" s="173"/>
      <c r="E167" s="173">
        <f>C167*D167</f>
        <v>0</v>
      </c>
    </row>
    <row r="168" spans="1:5">
      <c r="C168" s="40"/>
      <c r="D168" s="174"/>
      <c r="E168" s="174"/>
    </row>
    <row r="169" spans="1:5">
      <c r="A169" s="12">
        <v>3</v>
      </c>
      <c r="B169" t="s">
        <v>143</v>
      </c>
      <c r="C169" s="40"/>
      <c r="D169" s="174"/>
      <c r="E169" s="174"/>
    </row>
    <row r="170" spans="1:5">
      <c r="C170" s="40"/>
      <c r="D170" s="174"/>
      <c r="E170" s="174"/>
    </row>
    <row r="171" spans="1:5">
      <c r="B171" s="38" t="s">
        <v>47</v>
      </c>
      <c r="C171" s="39">
        <f>1*C163</f>
        <v>93</v>
      </c>
      <c r="D171" s="173"/>
      <c r="E171" s="173">
        <f>C171*D171</f>
        <v>0</v>
      </c>
    </row>
    <row r="172" spans="1:5">
      <c r="C172" s="40"/>
      <c r="D172" s="174"/>
      <c r="E172" s="174"/>
    </row>
    <row r="173" spans="1:5">
      <c r="A173" s="12">
        <v>4</v>
      </c>
      <c r="B173" t="s">
        <v>144</v>
      </c>
      <c r="C173" s="40"/>
      <c r="D173" s="174"/>
      <c r="E173" s="174"/>
    </row>
    <row r="174" spans="1:5">
      <c r="B174" t="s">
        <v>145</v>
      </c>
      <c r="C174" s="40"/>
      <c r="D174" s="174"/>
      <c r="E174" s="174"/>
    </row>
    <row r="175" spans="1:5">
      <c r="C175" s="40"/>
      <c r="D175" s="174"/>
      <c r="E175" s="174"/>
    </row>
    <row r="176" spans="1:5">
      <c r="B176" s="38" t="s">
        <v>47</v>
      </c>
      <c r="C176" s="39">
        <f>1*C171</f>
        <v>93</v>
      </c>
      <c r="D176" s="173"/>
      <c r="E176" s="173">
        <f>C176*D176</f>
        <v>0</v>
      </c>
    </row>
    <row r="177" spans="1:5">
      <c r="C177" s="40"/>
      <c r="D177" s="174"/>
      <c r="E177" s="174"/>
    </row>
    <row r="178" spans="1:5">
      <c r="A178" s="12">
        <v>5</v>
      </c>
      <c r="B178" t="s">
        <v>146</v>
      </c>
      <c r="C178" s="40"/>
      <c r="D178" s="174"/>
      <c r="E178" s="174"/>
    </row>
    <row r="179" spans="1:5">
      <c r="C179" s="40"/>
      <c r="D179" s="174"/>
      <c r="E179" s="174"/>
    </row>
    <row r="180" spans="1:5">
      <c r="B180" s="38" t="s">
        <v>47</v>
      </c>
      <c r="C180" s="39">
        <f>1*C176</f>
        <v>93</v>
      </c>
      <c r="D180" s="173"/>
      <c r="E180" s="173">
        <f>C180*D180</f>
        <v>0</v>
      </c>
    </row>
    <row r="181" spans="1:5">
      <c r="C181" s="40"/>
      <c r="D181" s="174"/>
      <c r="E181" s="174"/>
    </row>
    <row r="182" spans="1:5">
      <c r="A182" s="12">
        <v>6</v>
      </c>
      <c r="B182" t="s">
        <v>147</v>
      </c>
      <c r="C182" s="40"/>
      <c r="D182" s="174"/>
      <c r="E182" s="174"/>
    </row>
    <row r="183" spans="1:5">
      <c r="B183" t="s">
        <v>148</v>
      </c>
      <c r="C183" s="40"/>
      <c r="D183" s="174"/>
      <c r="E183" s="174"/>
    </row>
    <row r="184" spans="1:5">
      <c r="C184" s="40"/>
      <c r="D184" s="174"/>
      <c r="E184" s="174"/>
    </row>
    <row r="185" spans="1:5">
      <c r="B185" s="38" t="s">
        <v>136</v>
      </c>
      <c r="C185" s="39">
        <f>1*C151</f>
        <v>3</v>
      </c>
      <c r="D185" s="173"/>
      <c r="E185" s="173">
        <f>C185*D185</f>
        <v>0</v>
      </c>
    </row>
    <row r="186" spans="1:5">
      <c r="C186" s="40"/>
      <c r="D186" s="174"/>
      <c r="E186" s="174"/>
    </row>
    <row r="187" spans="1:5">
      <c r="A187" s="12">
        <v>7</v>
      </c>
      <c r="B187" s="38" t="s">
        <v>149</v>
      </c>
      <c r="C187" s="39">
        <v>5</v>
      </c>
      <c r="D187" s="173"/>
      <c r="E187" s="173">
        <f>C187*D187</f>
        <v>0</v>
      </c>
    </row>
    <row r="188" spans="1:5">
      <c r="C188" s="40"/>
      <c r="D188" s="174"/>
      <c r="E188" s="174"/>
    </row>
    <row r="189" spans="1:5">
      <c r="A189" s="12">
        <v>8</v>
      </c>
      <c r="B189" s="38" t="s">
        <v>151</v>
      </c>
      <c r="C189" s="39">
        <v>2</v>
      </c>
      <c r="D189" s="173"/>
      <c r="E189" s="173">
        <f>C189*D189</f>
        <v>0</v>
      </c>
    </row>
    <row r="190" spans="1:5">
      <c r="C190" s="40"/>
      <c r="D190" s="174"/>
      <c r="E190" s="174"/>
    </row>
    <row r="191" spans="1:5">
      <c r="A191" s="12">
        <v>9</v>
      </c>
      <c r="B191" s="38" t="s">
        <v>152</v>
      </c>
      <c r="C191" s="39">
        <v>1</v>
      </c>
      <c r="D191" s="173"/>
      <c r="E191" s="173">
        <f>C191*D191</f>
        <v>0</v>
      </c>
    </row>
    <row r="193" spans="1:6">
      <c r="B193" s="41" t="s">
        <v>153</v>
      </c>
      <c r="C193" s="41"/>
      <c r="D193" s="175"/>
      <c r="E193" s="176">
        <f>E191+E189+E187+E185+E180+E176+E171+E167+E163</f>
        <v>0</v>
      </c>
    </row>
    <row r="195" spans="1:6">
      <c r="B195" s="53" t="s">
        <v>154</v>
      </c>
      <c r="C195" s="54"/>
    </row>
    <row r="197" spans="1:6">
      <c r="B197" s="33" t="s">
        <v>155</v>
      </c>
      <c r="C197" s="33"/>
      <c r="E197" s="179">
        <f>1*E41</f>
        <v>0</v>
      </c>
      <c r="F197" s="237" t="s">
        <v>156</v>
      </c>
    </row>
    <row r="198" spans="1:6">
      <c r="B198" s="33" t="s">
        <v>157</v>
      </c>
      <c r="C198" s="33"/>
      <c r="E198" s="179">
        <f>1*E122</f>
        <v>0</v>
      </c>
      <c r="F198" s="237" t="s">
        <v>156</v>
      </c>
    </row>
    <row r="199" spans="1:6">
      <c r="B199" s="33" t="s">
        <v>158</v>
      </c>
      <c r="C199" s="33"/>
      <c r="E199" s="179">
        <f>1*E154</f>
        <v>0</v>
      </c>
      <c r="F199" s="237" t="s">
        <v>156</v>
      </c>
    </row>
    <row r="200" spans="1:6">
      <c r="B200" s="33" t="s">
        <v>159</v>
      </c>
      <c r="C200" s="33"/>
      <c r="E200" s="179">
        <f>1*E193</f>
        <v>0</v>
      </c>
      <c r="F200" s="237" t="s">
        <v>156</v>
      </c>
    </row>
    <row r="201" spans="1:6">
      <c r="B201" s="55" t="s">
        <v>176</v>
      </c>
      <c r="C201" s="55"/>
      <c r="D201" s="183"/>
      <c r="E201" s="184">
        <f>(E200+E199+E198+E197)*0.03</f>
        <v>0</v>
      </c>
      <c r="F201" s="237" t="s">
        <v>156</v>
      </c>
    </row>
    <row r="202" spans="1:6">
      <c r="A202" s="12" t="s">
        <v>81</v>
      </c>
      <c r="B202" s="56" t="s">
        <v>161</v>
      </c>
      <c r="C202" s="50"/>
      <c r="D202" s="185"/>
      <c r="E202" s="186">
        <f>E201+E200+E199+E198+E197</f>
        <v>0</v>
      </c>
      <c r="F202" s="237" t="s">
        <v>156</v>
      </c>
    </row>
  </sheetData>
  <sheetProtection password="D017" sheet="1" objects="1" scenarios="1"/>
  <pageMargins left="0.7" right="0.7" top="0.75" bottom="0.75" header="0.3" footer="0.3"/>
  <pageSetup paperSize="9" scale="72" orientation="portrait" r:id="rId1"/>
  <rowBreaks count="2" manualBreakCount="2">
    <brk id="115" max="16383" man="1"/>
    <brk id="17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L246"/>
  <sheetViews>
    <sheetView view="pageBreakPreview" topLeftCell="A73" zoomScaleSheetLayoutView="100" zoomScalePageLayoutView="112" workbookViewId="0">
      <selection activeCell="D73" sqref="D1:F1048576"/>
    </sheetView>
  </sheetViews>
  <sheetFormatPr defaultRowHeight="15"/>
  <cols>
    <col min="1" max="1" width="9.140625" style="12"/>
    <col min="2" max="2" width="82.85546875" bestFit="1" customWidth="1"/>
    <col min="4" max="4" width="14.42578125" style="109" bestFit="1" customWidth="1"/>
    <col min="5" max="5" width="15.140625" style="109" bestFit="1" customWidth="1"/>
    <col min="6" max="6" width="11" style="113" customWidth="1"/>
    <col min="7" max="12" width="9.140625" style="12"/>
  </cols>
  <sheetData>
    <row r="1" spans="1:6" ht="18">
      <c r="B1" s="32" t="s">
        <v>177</v>
      </c>
    </row>
    <row r="3" spans="1:6">
      <c r="A3" s="34" t="s">
        <v>29</v>
      </c>
      <c r="B3" s="35" t="s">
        <v>30</v>
      </c>
      <c r="C3" s="35" t="s">
        <v>31</v>
      </c>
      <c r="D3" s="177" t="s">
        <v>32</v>
      </c>
      <c r="E3" s="177" t="s">
        <v>33</v>
      </c>
      <c r="F3" s="236"/>
    </row>
    <row r="4" spans="1:6">
      <c r="A4" s="36" t="s">
        <v>34</v>
      </c>
      <c r="B4" s="33" t="s">
        <v>35</v>
      </c>
    </row>
    <row r="6" spans="1:6">
      <c r="A6" s="12">
        <v>1</v>
      </c>
      <c r="B6" t="s">
        <v>36</v>
      </c>
    </row>
    <row r="7" spans="1:6">
      <c r="B7" t="s">
        <v>37</v>
      </c>
    </row>
    <row r="8" spans="1:6">
      <c r="B8" t="s">
        <v>38</v>
      </c>
    </row>
    <row r="9" spans="1:6">
      <c r="B9" t="s">
        <v>39</v>
      </c>
    </row>
    <row r="10" spans="1:6">
      <c r="B10" t="s">
        <v>40</v>
      </c>
    </row>
    <row r="11" spans="1:6">
      <c r="B11" t="s">
        <v>41</v>
      </c>
    </row>
    <row r="12" spans="1:6">
      <c r="B12" t="s">
        <v>42</v>
      </c>
    </row>
    <row r="13" spans="1:6">
      <c r="B13" t="s">
        <v>43</v>
      </c>
    </row>
    <row r="15" spans="1:6">
      <c r="B15" s="38" t="s">
        <v>44</v>
      </c>
      <c r="C15" s="39">
        <v>1</v>
      </c>
      <c r="D15" s="173"/>
      <c r="E15" s="173">
        <f>C15*D15</f>
        <v>0</v>
      </c>
    </row>
    <row r="16" spans="1:6">
      <c r="C16" s="40"/>
      <c r="D16" s="174"/>
      <c r="E16" s="174"/>
    </row>
    <row r="17" spans="1:5">
      <c r="A17" s="12">
        <v>2</v>
      </c>
      <c r="B17" t="s">
        <v>45</v>
      </c>
      <c r="C17" s="40"/>
      <c r="D17" s="174"/>
      <c r="E17" s="174"/>
    </row>
    <row r="18" spans="1:5">
      <c r="B18" t="s">
        <v>46</v>
      </c>
      <c r="C18" s="40"/>
      <c r="D18" s="174"/>
      <c r="E18" s="174"/>
    </row>
    <row r="19" spans="1:5">
      <c r="C19" s="40"/>
      <c r="D19" s="174"/>
      <c r="E19" s="174"/>
    </row>
    <row r="20" spans="1:5">
      <c r="B20" s="38" t="s">
        <v>47</v>
      </c>
      <c r="C20" s="39">
        <v>71.3</v>
      </c>
      <c r="D20" s="173"/>
      <c r="E20" s="173">
        <f>C20*D20</f>
        <v>0</v>
      </c>
    </row>
    <row r="21" spans="1:5">
      <c r="C21" s="40"/>
      <c r="D21" s="174"/>
      <c r="E21" s="174"/>
    </row>
    <row r="22" spans="1:5">
      <c r="A22" s="12">
        <v>3</v>
      </c>
      <c r="B22" t="s">
        <v>48</v>
      </c>
      <c r="C22" s="40"/>
      <c r="D22" s="174"/>
      <c r="E22" s="174"/>
    </row>
    <row r="23" spans="1:5">
      <c r="C23" s="40"/>
      <c r="D23" s="174"/>
      <c r="E23" s="174"/>
    </row>
    <row r="24" spans="1:5">
      <c r="B24" s="38" t="s">
        <v>44</v>
      </c>
      <c r="C24" s="39">
        <f>[4]List2!C3+[4]List2!C4+[4]List2!C6+[4]List2!C7+[4]List2!C5</f>
        <v>3</v>
      </c>
      <c r="D24" s="173"/>
      <c r="E24" s="173">
        <f>C24*D24</f>
        <v>0</v>
      </c>
    </row>
    <row r="25" spans="1:5">
      <c r="C25" s="40"/>
      <c r="D25" s="174"/>
      <c r="E25" s="174"/>
    </row>
    <row r="26" spans="1:5">
      <c r="A26" s="12">
        <v>4</v>
      </c>
      <c r="B26" t="s">
        <v>49</v>
      </c>
      <c r="C26" s="40"/>
      <c r="D26" s="174"/>
      <c r="E26" s="174"/>
    </row>
    <row r="27" spans="1:5">
      <c r="B27" t="s">
        <v>50</v>
      </c>
      <c r="C27" s="40"/>
      <c r="D27" s="174"/>
      <c r="E27" s="174"/>
    </row>
    <row r="28" spans="1:5">
      <c r="B28" t="s">
        <v>51</v>
      </c>
      <c r="C28" s="40"/>
      <c r="D28" s="174"/>
      <c r="E28" s="174"/>
    </row>
    <row r="29" spans="1:5">
      <c r="B29" t="s">
        <v>52</v>
      </c>
      <c r="C29" s="40"/>
      <c r="D29" s="174"/>
      <c r="E29" s="174"/>
    </row>
    <row r="30" spans="1:5">
      <c r="C30" s="40"/>
      <c r="D30" s="174"/>
      <c r="E30" s="174"/>
    </row>
    <row r="31" spans="1:5">
      <c r="B31" s="38" t="s">
        <v>53</v>
      </c>
      <c r="C31" s="39">
        <v>1</v>
      </c>
      <c r="D31" s="173"/>
      <c r="E31" s="173">
        <f>C31*D31</f>
        <v>0</v>
      </c>
    </row>
    <row r="32" spans="1:5">
      <c r="C32" s="40"/>
      <c r="D32" s="174"/>
      <c r="E32" s="174"/>
    </row>
    <row r="33" spans="1:5">
      <c r="A33" s="12">
        <v>5</v>
      </c>
      <c r="B33" t="s">
        <v>54</v>
      </c>
      <c r="C33" s="40"/>
      <c r="D33" s="174"/>
      <c r="E33" s="174"/>
    </row>
    <row r="34" spans="1:5">
      <c r="B34" t="s">
        <v>55</v>
      </c>
      <c r="C34" s="40"/>
      <c r="D34" s="174"/>
      <c r="E34" s="174"/>
    </row>
    <row r="35" spans="1:5">
      <c r="B35" t="s">
        <v>56</v>
      </c>
      <c r="C35" s="40"/>
      <c r="D35" s="174"/>
      <c r="E35" s="174"/>
    </row>
    <row r="36" spans="1:5">
      <c r="B36" t="s">
        <v>57</v>
      </c>
      <c r="C36" s="40"/>
      <c r="D36" s="174"/>
      <c r="E36" s="174"/>
    </row>
    <row r="37" spans="1:5">
      <c r="C37" s="40"/>
      <c r="D37" s="174"/>
      <c r="E37" s="174"/>
    </row>
    <row r="38" spans="1:5">
      <c r="B38" s="38" t="s">
        <v>53</v>
      </c>
      <c r="C38" s="39">
        <v>1</v>
      </c>
      <c r="D38" s="173"/>
      <c r="E38" s="173">
        <f>C38*D38</f>
        <v>0</v>
      </c>
    </row>
    <row r="39" spans="1:5">
      <c r="C39" s="40"/>
    </row>
    <row r="40" spans="1:5">
      <c r="C40" s="40"/>
    </row>
    <row r="41" spans="1:5">
      <c r="B41" s="41" t="s">
        <v>58</v>
      </c>
      <c r="C41" s="42"/>
      <c r="D41" s="175"/>
      <c r="E41" s="176">
        <f>E38+E31+E24+E20+E15</f>
        <v>0</v>
      </c>
    </row>
    <row r="42" spans="1:5">
      <c r="C42" s="40"/>
    </row>
    <row r="43" spans="1:5">
      <c r="C43" s="40"/>
    </row>
    <row r="44" spans="1:5">
      <c r="C44" s="40"/>
    </row>
    <row r="45" spans="1:5">
      <c r="C45" s="40"/>
    </row>
    <row r="46" spans="1:5">
      <c r="C46" s="40"/>
    </row>
    <row r="47" spans="1:5">
      <c r="C47" s="40"/>
    </row>
    <row r="48" spans="1:5">
      <c r="C48" s="40"/>
    </row>
    <row r="49" spans="1:6">
      <c r="C49" s="40"/>
    </row>
    <row r="50" spans="1:6">
      <c r="C50" s="40"/>
    </row>
    <row r="51" spans="1:6">
      <c r="C51" s="40"/>
    </row>
    <row r="52" spans="1:6">
      <c r="C52" s="40"/>
    </row>
    <row r="53" spans="1:6">
      <c r="C53" s="40"/>
    </row>
    <row r="54" spans="1:6">
      <c r="C54" s="40"/>
    </row>
    <row r="55" spans="1:6">
      <c r="C55" s="40"/>
    </row>
    <row r="56" spans="1:6">
      <c r="C56" s="40"/>
    </row>
    <row r="57" spans="1:6">
      <c r="A57" s="34" t="s">
        <v>29</v>
      </c>
      <c r="B57" s="35" t="s">
        <v>30</v>
      </c>
      <c r="C57" s="43" t="s">
        <v>31</v>
      </c>
      <c r="D57" s="177" t="s">
        <v>32</v>
      </c>
      <c r="E57" s="177" t="s">
        <v>33</v>
      </c>
      <c r="F57" s="236"/>
    </row>
    <row r="58" spans="1:6">
      <c r="A58" s="21" t="s">
        <v>59</v>
      </c>
      <c r="B58" s="2" t="s">
        <v>60</v>
      </c>
      <c r="C58" s="40"/>
    </row>
    <row r="59" spans="1:6">
      <c r="C59" s="40"/>
    </row>
    <row r="60" spans="1:6">
      <c r="A60" s="12">
        <v>1</v>
      </c>
      <c r="B60" t="s">
        <v>61</v>
      </c>
      <c r="C60" s="40"/>
    </row>
    <row r="61" spans="1:6">
      <c r="B61" t="s">
        <v>62</v>
      </c>
      <c r="C61" s="40"/>
    </row>
    <row r="62" spans="1:6">
      <c r="B62" t="s">
        <v>63</v>
      </c>
      <c r="C62" s="40"/>
    </row>
    <row r="63" spans="1:6">
      <c r="B63" t="s">
        <v>64</v>
      </c>
      <c r="C63" s="40"/>
    </row>
    <row r="64" spans="1:6">
      <c r="B64" t="s">
        <v>65</v>
      </c>
      <c r="C64" s="40"/>
    </row>
    <row r="65" spans="1:5">
      <c r="B65" t="s">
        <v>66</v>
      </c>
      <c r="C65" s="40"/>
    </row>
    <row r="66" spans="1:5">
      <c r="B66" t="s">
        <v>67</v>
      </c>
      <c r="C66" s="40"/>
    </row>
    <row r="67" spans="1:5">
      <c r="C67" s="40"/>
    </row>
    <row r="68" spans="1:5">
      <c r="B68" s="38" t="s">
        <v>68</v>
      </c>
      <c r="C68" s="39">
        <v>104.6</v>
      </c>
      <c r="D68" s="173"/>
      <c r="E68" s="173">
        <f>C68*D68</f>
        <v>0</v>
      </c>
    </row>
    <row r="69" spans="1:5">
      <c r="C69" s="40"/>
      <c r="D69" s="174"/>
      <c r="E69" s="174"/>
    </row>
    <row r="70" spans="1:5">
      <c r="A70" s="12">
        <v>2</v>
      </c>
      <c r="B70" t="s">
        <v>69</v>
      </c>
      <c r="C70" s="40"/>
      <c r="D70" s="174"/>
      <c r="E70" s="174"/>
    </row>
    <row r="71" spans="1:5">
      <c r="B71" t="s">
        <v>70</v>
      </c>
      <c r="C71" s="40"/>
      <c r="D71" s="174"/>
      <c r="E71" s="174"/>
    </row>
    <row r="72" spans="1:5">
      <c r="B72" t="s">
        <v>71</v>
      </c>
      <c r="C72" s="40"/>
      <c r="D72" s="174"/>
      <c r="E72" s="174"/>
    </row>
    <row r="73" spans="1:5">
      <c r="B73" t="s">
        <v>64</v>
      </c>
      <c r="C73" s="40"/>
      <c r="D73" s="174"/>
      <c r="E73" s="174"/>
    </row>
    <row r="74" spans="1:5">
      <c r="B74" t="s">
        <v>65</v>
      </c>
      <c r="C74" s="40"/>
      <c r="D74" s="174"/>
      <c r="E74" s="174"/>
    </row>
    <row r="75" spans="1:5">
      <c r="C75" s="40"/>
      <c r="D75" s="174"/>
      <c r="E75" s="174"/>
    </row>
    <row r="76" spans="1:5">
      <c r="B76" s="38" t="s">
        <v>72</v>
      </c>
      <c r="C76" s="39">
        <v>71.3</v>
      </c>
      <c r="D76" s="173"/>
      <c r="E76" s="173">
        <f>C76*D76</f>
        <v>0</v>
      </c>
    </row>
    <row r="77" spans="1:5">
      <c r="C77" s="40"/>
      <c r="D77" s="174"/>
      <c r="E77" s="174"/>
    </row>
    <row r="78" spans="1:5">
      <c r="A78" s="12">
        <v>3</v>
      </c>
      <c r="B78" t="s">
        <v>164</v>
      </c>
      <c r="C78" s="40"/>
      <c r="D78" s="174"/>
      <c r="E78" s="174"/>
    </row>
    <row r="79" spans="1:5">
      <c r="B79" t="s">
        <v>165</v>
      </c>
      <c r="C79" s="40"/>
      <c r="D79" s="174"/>
      <c r="E79" s="174"/>
    </row>
    <row r="80" spans="1:5">
      <c r="B80" t="s">
        <v>166</v>
      </c>
      <c r="C80" s="40"/>
      <c r="D80" s="174"/>
      <c r="E80" s="174"/>
    </row>
    <row r="81" spans="1:5">
      <c r="B81" t="s">
        <v>64</v>
      </c>
      <c r="C81" s="40"/>
      <c r="D81" s="174"/>
      <c r="E81" s="174"/>
    </row>
    <row r="82" spans="1:5">
      <c r="B82" t="s">
        <v>65</v>
      </c>
      <c r="C82" s="40"/>
      <c r="D82" s="174"/>
      <c r="E82" s="174"/>
    </row>
    <row r="83" spans="1:5">
      <c r="B83" s="38" t="s">
        <v>68</v>
      </c>
      <c r="C83" s="39">
        <v>38.5</v>
      </c>
      <c r="D83" s="173"/>
      <c r="E83" s="173">
        <f>C83*D83</f>
        <v>0</v>
      </c>
    </row>
    <row r="84" spans="1:5">
      <c r="C84" s="40"/>
      <c r="D84" s="174"/>
      <c r="E84" s="174"/>
    </row>
    <row r="85" spans="1:5">
      <c r="A85" s="12">
        <v>4</v>
      </c>
      <c r="B85" t="s">
        <v>73</v>
      </c>
      <c r="C85" s="40"/>
      <c r="D85" s="174"/>
      <c r="E85" s="174"/>
    </row>
    <row r="86" spans="1:5">
      <c r="B86" t="s">
        <v>74</v>
      </c>
      <c r="C86" s="40"/>
      <c r="D86" s="174"/>
      <c r="E86" s="174"/>
    </row>
    <row r="87" spans="1:5">
      <c r="B87" t="s">
        <v>64</v>
      </c>
      <c r="C87" s="40"/>
      <c r="D87" s="174"/>
      <c r="E87" s="174"/>
    </row>
    <row r="88" spans="1:5">
      <c r="B88" t="s">
        <v>65</v>
      </c>
      <c r="C88" s="40"/>
      <c r="D88" s="174"/>
      <c r="E88" s="174"/>
    </row>
    <row r="89" spans="1:5">
      <c r="C89" s="40"/>
      <c r="D89" s="174"/>
      <c r="E89" s="174"/>
    </row>
    <row r="90" spans="1:5">
      <c r="B90" s="38" t="s">
        <v>68</v>
      </c>
      <c r="C90" s="39">
        <v>39.5</v>
      </c>
      <c r="D90" s="173"/>
      <c r="E90" s="173">
        <f>C90*D90</f>
        <v>0</v>
      </c>
    </row>
    <row r="91" spans="1:5">
      <c r="C91" s="40"/>
      <c r="D91" s="174"/>
      <c r="E91" s="174"/>
    </row>
    <row r="92" spans="1:5">
      <c r="A92" s="12">
        <v>5</v>
      </c>
      <c r="B92" s="198" t="s">
        <v>308</v>
      </c>
      <c r="C92" s="40"/>
      <c r="D92" s="174"/>
      <c r="E92" s="174"/>
    </row>
    <row r="93" spans="1:5">
      <c r="B93" s="198" t="s">
        <v>309</v>
      </c>
      <c r="C93" s="40"/>
      <c r="D93" s="174"/>
      <c r="E93" s="174"/>
    </row>
    <row r="94" spans="1:5">
      <c r="B94" t="s">
        <v>64</v>
      </c>
      <c r="C94" s="40"/>
      <c r="D94" s="174"/>
      <c r="E94" s="174"/>
    </row>
    <row r="95" spans="1:5">
      <c r="B95" t="s">
        <v>65</v>
      </c>
      <c r="C95" s="40"/>
      <c r="D95" s="174"/>
      <c r="E95" s="174"/>
    </row>
    <row r="96" spans="1:5">
      <c r="C96" s="40"/>
      <c r="D96" s="174"/>
      <c r="E96" s="174"/>
    </row>
    <row r="97" spans="1:5">
      <c r="B97" s="38" t="s">
        <v>75</v>
      </c>
      <c r="C97" s="39">
        <v>64.17</v>
      </c>
      <c r="D97" s="173"/>
      <c r="E97" s="173">
        <f>C97*D97</f>
        <v>0</v>
      </c>
    </row>
    <row r="98" spans="1:5">
      <c r="C98" s="40"/>
      <c r="D98" s="174"/>
      <c r="E98" s="174"/>
    </row>
    <row r="99" spans="1:5">
      <c r="A99" s="12">
        <v>6</v>
      </c>
      <c r="B99" t="s">
        <v>76</v>
      </c>
      <c r="C99" s="40"/>
      <c r="D99" s="174"/>
      <c r="E99" s="174"/>
    </row>
    <row r="100" spans="1:5">
      <c r="B100" t="s">
        <v>77</v>
      </c>
      <c r="C100" s="40"/>
      <c r="D100" s="174"/>
      <c r="E100" s="174"/>
    </row>
    <row r="101" spans="1:5">
      <c r="B101" t="s">
        <v>64</v>
      </c>
      <c r="C101" s="40"/>
      <c r="D101" s="174"/>
      <c r="E101" s="174"/>
    </row>
    <row r="102" spans="1:5">
      <c r="B102" t="s">
        <v>65</v>
      </c>
      <c r="C102" s="40"/>
      <c r="D102" s="174"/>
      <c r="E102" s="174"/>
    </row>
    <row r="103" spans="1:5">
      <c r="C103" s="40"/>
      <c r="D103" s="174"/>
      <c r="E103" s="174"/>
    </row>
    <row r="104" spans="1:5">
      <c r="B104" s="38" t="s">
        <v>75</v>
      </c>
      <c r="C104" s="39">
        <v>232.44</v>
      </c>
      <c r="D104" s="173"/>
      <c r="E104" s="173">
        <f>C104*D104</f>
        <v>0</v>
      </c>
    </row>
    <row r="105" spans="1:5">
      <c r="C105" s="40"/>
      <c r="D105" s="174"/>
      <c r="E105" s="174"/>
    </row>
    <row r="106" spans="1:5">
      <c r="A106" s="12">
        <v>7</v>
      </c>
      <c r="B106" t="s">
        <v>78</v>
      </c>
      <c r="C106" s="40"/>
      <c r="D106" s="174"/>
      <c r="E106" s="174"/>
    </row>
    <row r="107" spans="1:5">
      <c r="B107" t="s">
        <v>79</v>
      </c>
      <c r="C107" s="40"/>
      <c r="D107" s="174"/>
      <c r="E107" s="174"/>
    </row>
    <row r="108" spans="1:5">
      <c r="B108" t="s">
        <v>80</v>
      </c>
      <c r="C108" s="40"/>
      <c r="D108" s="174"/>
      <c r="E108" s="174"/>
    </row>
    <row r="109" spans="1:5">
      <c r="C109" s="40"/>
      <c r="D109" s="174"/>
      <c r="E109" s="174"/>
    </row>
    <row r="110" spans="1:5">
      <c r="B110" s="38" t="s">
        <v>75</v>
      </c>
      <c r="C110" s="39">
        <v>64.17</v>
      </c>
      <c r="D110" s="173"/>
      <c r="E110" s="173">
        <f>C110*D110</f>
        <v>0</v>
      </c>
    </row>
    <row r="111" spans="1:5">
      <c r="B111" s="12"/>
      <c r="C111" s="44"/>
      <c r="D111" s="178"/>
      <c r="E111" s="178"/>
    </row>
    <row r="112" spans="1:5">
      <c r="C112" s="40" t="s">
        <v>81</v>
      </c>
      <c r="D112" s="174"/>
      <c r="E112" s="174"/>
    </row>
    <row r="113" spans="1:5">
      <c r="A113" s="12">
        <v>8</v>
      </c>
      <c r="B113" t="s">
        <v>82</v>
      </c>
      <c r="C113" s="40"/>
      <c r="D113" s="174"/>
      <c r="E113" s="174"/>
    </row>
    <row r="114" spans="1:5">
      <c r="B114" t="s">
        <v>83</v>
      </c>
      <c r="C114" s="40"/>
      <c r="D114" s="174"/>
      <c r="E114" s="174"/>
    </row>
    <row r="115" spans="1:5">
      <c r="B115" t="s">
        <v>84</v>
      </c>
      <c r="C115" s="40"/>
      <c r="D115" s="174"/>
      <c r="E115" s="174"/>
    </row>
    <row r="116" spans="1:5">
      <c r="B116" t="s">
        <v>64</v>
      </c>
      <c r="C116" s="40"/>
      <c r="D116" s="174"/>
      <c r="E116" s="174"/>
    </row>
    <row r="117" spans="1:5">
      <c r="B117" t="s">
        <v>65</v>
      </c>
      <c r="C117" s="40"/>
      <c r="D117" s="174"/>
      <c r="E117" s="174"/>
    </row>
    <row r="118" spans="1:5">
      <c r="C118" s="40"/>
      <c r="D118" s="174"/>
      <c r="E118" s="174"/>
    </row>
    <row r="119" spans="1:5">
      <c r="B119" s="38" t="s">
        <v>68</v>
      </c>
      <c r="C119" s="39">
        <v>22.17</v>
      </c>
      <c r="D119" s="173"/>
      <c r="E119" s="173">
        <f>C119*D119</f>
        <v>0</v>
      </c>
    </row>
    <row r="120" spans="1:5">
      <c r="B120" s="12"/>
      <c r="C120" s="44"/>
      <c r="D120" s="178"/>
      <c r="E120" s="178"/>
    </row>
    <row r="121" spans="1:5">
      <c r="A121" s="12">
        <v>9</v>
      </c>
      <c r="B121" t="s">
        <v>85</v>
      </c>
      <c r="C121" s="40"/>
      <c r="D121" s="174"/>
      <c r="E121" s="174"/>
    </row>
    <row r="122" spans="1:5">
      <c r="B122" t="s">
        <v>86</v>
      </c>
      <c r="C122" s="40"/>
      <c r="D122" s="174"/>
      <c r="E122" s="174"/>
    </row>
    <row r="123" spans="1:5">
      <c r="B123" t="s">
        <v>87</v>
      </c>
      <c r="C123" s="40"/>
      <c r="D123" s="174"/>
      <c r="E123" s="174"/>
    </row>
    <row r="124" spans="1:5">
      <c r="B124" t="s">
        <v>88</v>
      </c>
      <c r="C124" s="40"/>
      <c r="D124" s="174"/>
      <c r="E124" s="174"/>
    </row>
    <row r="125" spans="1:5">
      <c r="B125" t="s">
        <v>64</v>
      </c>
      <c r="C125" s="40"/>
      <c r="D125" s="174"/>
      <c r="E125" s="174"/>
    </row>
    <row r="126" spans="1:5">
      <c r="B126" t="s">
        <v>65</v>
      </c>
      <c r="C126" s="40"/>
      <c r="D126" s="174"/>
      <c r="E126" s="174"/>
    </row>
    <row r="127" spans="1:5">
      <c r="C127" s="40"/>
      <c r="D127" s="174"/>
      <c r="E127" s="174"/>
    </row>
    <row r="128" spans="1:5">
      <c r="B128" s="38" t="s">
        <v>68</v>
      </c>
      <c r="C128" s="39">
        <v>38.5</v>
      </c>
      <c r="D128" s="173"/>
      <c r="E128" s="173">
        <f>C128*D128</f>
        <v>0</v>
      </c>
    </row>
    <row r="129" spans="1:5">
      <c r="C129" s="40"/>
      <c r="D129" s="174"/>
      <c r="E129" s="174"/>
    </row>
    <row r="130" spans="1:5">
      <c r="A130" s="12">
        <v>10</v>
      </c>
      <c r="B130" t="s">
        <v>167</v>
      </c>
      <c r="C130" s="40"/>
      <c r="D130" s="174"/>
      <c r="E130" s="174"/>
    </row>
    <row r="131" spans="1:5">
      <c r="B131" t="s">
        <v>168</v>
      </c>
      <c r="C131" s="40"/>
      <c r="D131" s="174"/>
      <c r="E131" s="174"/>
    </row>
    <row r="132" spans="1:5">
      <c r="B132" t="s">
        <v>169</v>
      </c>
      <c r="C132" s="40"/>
      <c r="D132" s="174"/>
      <c r="E132" s="174"/>
    </row>
    <row r="133" spans="1:5">
      <c r="B133" t="s">
        <v>170</v>
      </c>
      <c r="C133" s="40"/>
      <c r="D133" s="174"/>
      <c r="E133" s="174"/>
    </row>
    <row r="134" spans="1:5">
      <c r="B134" t="s">
        <v>171</v>
      </c>
      <c r="C134" s="40"/>
      <c r="D134" s="174"/>
      <c r="E134" s="174"/>
    </row>
    <row r="135" spans="1:5">
      <c r="B135" t="s">
        <v>64</v>
      </c>
      <c r="C135" s="40"/>
      <c r="D135" s="174"/>
      <c r="E135" s="174"/>
    </row>
    <row r="136" spans="1:5">
      <c r="B136" t="s">
        <v>65</v>
      </c>
      <c r="C136" s="40"/>
      <c r="D136" s="174"/>
      <c r="E136" s="174"/>
    </row>
    <row r="137" spans="1:5">
      <c r="C137" s="40"/>
      <c r="D137" s="174"/>
      <c r="E137" s="174"/>
    </row>
    <row r="138" spans="1:5">
      <c r="B138" s="38" t="s">
        <v>68</v>
      </c>
      <c r="C138" s="39">
        <v>40.43</v>
      </c>
      <c r="D138" s="173"/>
      <c r="E138" s="173">
        <f>C138*D138</f>
        <v>0</v>
      </c>
    </row>
    <row r="139" spans="1:5">
      <c r="C139" s="40"/>
      <c r="D139" s="174"/>
      <c r="E139" s="174"/>
    </row>
    <row r="140" spans="1:5">
      <c r="A140" s="12">
        <v>11</v>
      </c>
      <c r="B140" t="s">
        <v>89</v>
      </c>
      <c r="C140" s="40"/>
      <c r="D140" s="174"/>
      <c r="E140" s="174"/>
    </row>
    <row r="141" spans="1:5">
      <c r="B141" t="s">
        <v>90</v>
      </c>
      <c r="C141" s="40"/>
      <c r="D141" s="174"/>
      <c r="E141" s="174"/>
    </row>
    <row r="142" spans="1:5">
      <c r="B142" t="s">
        <v>91</v>
      </c>
      <c r="C142" s="40"/>
      <c r="D142" s="174"/>
      <c r="E142" s="174"/>
    </row>
    <row r="143" spans="1:5">
      <c r="B143" t="s">
        <v>64</v>
      </c>
      <c r="C143" s="40"/>
      <c r="D143" s="174"/>
      <c r="E143" s="174"/>
    </row>
    <row r="144" spans="1:5">
      <c r="B144" t="s">
        <v>65</v>
      </c>
      <c r="C144" s="40"/>
      <c r="D144" s="174"/>
      <c r="E144" s="174"/>
    </row>
    <row r="145" spans="1:5">
      <c r="C145" s="40"/>
      <c r="D145" s="174"/>
      <c r="E145" s="174"/>
    </row>
    <row r="146" spans="1:5">
      <c r="B146" s="38" t="s">
        <v>68</v>
      </c>
      <c r="C146" s="39">
        <f>C119+C128+C90</f>
        <v>100.17</v>
      </c>
      <c r="D146" s="173"/>
      <c r="E146" s="173">
        <f>C146*D146</f>
        <v>0</v>
      </c>
    </row>
    <row r="147" spans="1:5">
      <c r="C147" s="40"/>
      <c r="D147" s="174"/>
      <c r="E147" s="174"/>
    </row>
    <row r="148" spans="1:5">
      <c r="C148" s="40"/>
      <c r="D148" s="174"/>
      <c r="E148" s="174"/>
    </row>
    <row r="149" spans="1:5">
      <c r="A149" s="12">
        <v>12</v>
      </c>
      <c r="B149" t="s">
        <v>172</v>
      </c>
      <c r="C149" s="40"/>
      <c r="D149" s="174"/>
      <c r="E149" s="174"/>
    </row>
    <row r="150" spans="1:5">
      <c r="B150" t="s">
        <v>56</v>
      </c>
      <c r="C150" s="40"/>
      <c r="D150" s="174"/>
      <c r="E150" s="174"/>
    </row>
    <row r="151" spans="1:5">
      <c r="B151" t="s">
        <v>57</v>
      </c>
      <c r="C151" s="40"/>
      <c r="D151" s="174"/>
      <c r="E151" s="174"/>
    </row>
    <row r="152" spans="1:5">
      <c r="C152" s="40"/>
      <c r="D152" s="174"/>
      <c r="E152" s="174"/>
    </row>
    <row r="153" spans="1:5">
      <c r="B153" s="38" t="s">
        <v>53</v>
      </c>
      <c r="C153" s="39">
        <v>1</v>
      </c>
      <c r="D153" s="173"/>
      <c r="E153" s="173">
        <f>C153*D153</f>
        <v>0</v>
      </c>
    </row>
    <row r="154" spans="1:5">
      <c r="C154" s="40"/>
    </row>
    <row r="155" spans="1:5">
      <c r="B155" s="33" t="s">
        <v>92</v>
      </c>
      <c r="C155" s="45"/>
      <c r="D155" s="190"/>
    </row>
    <row r="156" spans="1:5">
      <c r="B156" s="33" t="s">
        <v>93</v>
      </c>
      <c r="C156" s="45"/>
      <c r="D156" s="190"/>
    </row>
    <row r="157" spans="1:5">
      <c r="B157" s="33" t="s">
        <v>94</v>
      </c>
      <c r="C157" s="45"/>
      <c r="D157" s="190"/>
    </row>
    <row r="158" spans="1:5">
      <c r="B158" s="33" t="s">
        <v>95</v>
      </c>
      <c r="C158" s="45"/>
      <c r="D158" s="190"/>
    </row>
    <row r="159" spans="1:5">
      <c r="B159" s="33" t="s">
        <v>96</v>
      </c>
      <c r="C159" s="45"/>
      <c r="D159" s="190"/>
    </row>
    <row r="160" spans="1:5">
      <c r="C160" s="40"/>
    </row>
    <row r="161" spans="1:6">
      <c r="B161" s="41" t="s">
        <v>97</v>
      </c>
      <c r="C161" s="42"/>
      <c r="D161" s="175"/>
      <c r="E161" s="176">
        <f>E153+E146+E138+E128+E119+E110+E104+E97+E90+E83+E76+E68</f>
        <v>0</v>
      </c>
    </row>
    <row r="162" spans="1:6">
      <c r="C162" s="40"/>
    </row>
    <row r="163" spans="1:6">
      <c r="C163" s="40"/>
    </row>
    <row r="164" spans="1:6">
      <c r="C164" s="40"/>
    </row>
    <row r="165" spans="1:6">
      <c r="C165" s="40"/>
    </row>
    <row r="166" spans="1:6">
      <c r="C166" s="40"/>
    </row>
    <row r="167" spans="1:6">
      <c r="C167" s="40"/>
    </row>
    <row r="168" spans="1:6">
      <c r="C168" s="40"/>
    </row>
    <row r="169" spans="1:6">
      <c r="A169" s="34" t="s">
        <v>29</v>
      </c>
      <c r="B169" s="35" t="s">
        <v>30</v>
      </c>
      <c r="C169" s="43" t="s">
        <v>31</v>
      </c>
      <c r="D169" s="177" t="s">
        <v>32</v>
      </c>
      <c r="E169" s="177" t="s">
        <v>33</v>
      </c>
      <c r="F169" s="236"/>
    </row>
    <row r="170" spans="1:6">
      <c r="A170" s="21" t="s">
        <v>98</v>
      </c>
      <c r="B170" s="2" t="s">
        <v>99</v>
      </c>
      <c r="C170" s="40"/>
    </row>
    <row r="171" spans="1:6">
      <c r="C171" s="40"/>
    </row>
    <row r="172" spans="1:6">
      <c r="C172" s="40"/>
    </row>
    <row r="173" spans="1:6">
      <c r="C173" s="40"/>
    </row>
    <row r="174" spans="1:6">
      <c r="A174" s="12">
        <v>1</v>
      </c>
      <c r="B174" t="s">
        <v>100</v>
      </c>
      <c r="C174" s="40"/>
    </row>
    <row r="175" spans="1:6">
      <c r="B175" t="s">
        <v>101</v>
      </c>
      <c r="C175" s="40"/>
    </row>
    <row r="176" spans="1:6">
      <c r="B176" t="s">
        <v>102</v>
      </c>
      <c r="C176" s="40"/>
    </row>
    <row r="177" spans="1:5">
      <c r="C177" s="40"/>
    </row>
    <row r="178" spans="1:5">
      <c r="B178" s="38" t="s">
        <v>47</v>
      </c>
      <c r="C178" s="39">
        <f>1*[4]List2!C9</f>
        <v>72</v>
      </c>
      <c r="D178" s="173"/>
      <c r="E178" s="173">
        <f>C178*D178</f>
        <v>0</v>
      </c>
    </row>
    <row r="179" spans="1:5">
      <c r="B179" s="12"/>
      <c r="C179" s="44"/>
      <c r="D179" s="178"/>
      <c r="E179" s="178"/>
    </row>
    <row r="180" spans="1:5">
      <c r="B180" s="12"/>
      <c r="C180" s="44"/>
      <c r="D180" s="178"/>
      <c r="E180" s="178"/>
    </row>
    <row r="181" spans="1:5">
      <c r="B181" s="12"/>
      <c r="C181" s="44"/>
      <c r="D181" s="178"/>
      <c r="E181" s="178"/>
    </row>
    <row r="182" spans="1:5">
      <c r="A182" s="12">
        <v>2</v>
      </c>
      <c r="B182" t="s">
        <v>110</v>
      </c>
      <c r="C182" s="40"/>
      <c r="D182" s="174"/>
      <c r="E182" s="174"/>
    </row>
    <row r="183" spans="1:5">
      <c r="B183" t="s">
        <v>111</v>
      </c>
      <c r="C183" s="40"/>
      <c r="D183" s="174"/>
      <c r="E183" s="174"/>
    </row>
    <row r="184" spans="1:5">
      <c r="B184" t="s">
        <v>112</v>
      </c>
      <c r="C184" s="40"/>
      <c r="D184" s="174"/>
      <c r="E184" s="174"/>
    </row>
    <row r="185" spans="1:5">
      <c r="C185" s="40"/>
      <c r="D185" s="174"/>
      <c r="E185" s="174"/>
    </row>
    <row r="186" spans="1:5">
      <c r="B186" s="38" t="s">
        <v>44</v>
      </c>
      <c r="C186" s="39">
        <f>1*[4]List2!C4</f>
        <v>3</v>
      </c>
      <c r="D186" s="173"/>
      <c r="E186" s="173">
        <f>C186*D186</f>
        <v>0</v>
      </c>
    </row>
    <row r="187" spans="1:5">
      <c r="C187" s="40"/>
      <c r="D187" s="174"/>
      <c r="E187" s="174"/>
    </row>
    <row r="188" spans="1:5">
      <c r="C188" s="40"/>
      <c r="D188" s="174"/>
      <c r="E188" s="174"/>
    </row>
    <row r="189" spans="1:5">
      <c r="C189" s="40"/>
      <c r="D189" s="174"/>
      <c r="E189" s="174"/>
    </row>
    <row r="190" spans="1:5">
      <c r="A190" s="12">
        <v>3</v>
      </c>
      <c r="B190" t="s">
        <v>132</v>
      </c>
      <c r="C190" s="40"/>
      <c r="D190" s="174"/>
      <c r="E190" s="174"/>
    </row>
    <row r="191" spans="1:5">
      <c r="B191" t="s">
        <v>133</v>
      </c>
      <c r="C191" s="40"/>
      <c r="D191" s="174"/>
      <c r="E191" s="174"/>
    </row>
    <row r="192" spans="1:5">
      <c r="B192" t="s">
        <v>134</v>
      </c>
      <c r="C192" s="40"/>
      <c r="D192" s="174"/>
      <c r="E192" s="174"/>
    </row>
    <row r="193" spans="1:6">
      <c r="B193" t="s">
        <v>135</v>
      </c>
      <c r="C193" s="40"/>
      <c r="D193" s="174"/>
      <c r="E193" s="174"/>
    </row>
    <row r="194" spans="1:6">
      <c r="C194" s="40"/>
      <c r="D194" s="174"/>
      <c r="E194" s="174"/>
    </row>
    <row r="195" spans="1:6">
      <c r="B195" s="38" t="s">
        <v>44</v>
      </c>
      <c r="C195" s="39">
        <f>C186*1</f>
        <v>3</v>
      </c>
      <c r="D195" s="173"/>
      <c r="E195" s="173">
        <f>C195*D195</f>
        <v>0</v>
      </c>
    </row>
    <row r="196" spans="1:6">
      <c r="C196" s="40"/>
    </row>
    <row r="197" spans="1:6">
      <c r="C197" s="40"/>
    </row>
    <row r="198" spans="1:6">
      <c r="B198" s="41" t="s">
        <v>137</v>
      </c>
      <c r="C198" s="42"/>
      <c r="D198" s="175"/>
      <c r="E198" s="176">
        <f>E195+E186+E178</f>
        <v>0</v>
      </c>
    </row>
    <row r="199" spans="1:6">
      <c r="C199" s="40"/>
    </row>
    <row r="200" spans="1:6">
      <c r="C200" s="40"/>
    </row>
    <row r="201" spans="1:6">
      <c r="A201" s="34" t="s">
        <v>29</v>
      </c>
      <c r="B201" s="35" t="s">
        <v>30</v>
      </c>
      <c r="C201" s="43" t="s">
        <v>31</v>
      </c>
      <c r="D201" s="177" t="s">
        <v>32</v>
      </c>
      <c r="E201" s="177" t="s">
        <v>33</v>
      </c>
      <c r="F201" s="236"/>
    </row>
    <row r="202" spans="1:6">
      <c r="A202" s="21" t="s">
        <v>138</v>
      </c>
      <c r="B202" s="2" t="s">
        <v>139</v>
      </c>
      <c r="C202" s="52"/>
    </row>
    <row r="203" spans="1:6">
      <c r="C203" s="40"/>
    </row>
    <row r="204" spans="1:6">
      <c r="A204" s="12">
        <v>1</v>
      </c>
      <c r="B204" t="s">
        <v>140</v>
      </c>
      <c r="C204" s="40"/>
    </row>
    <row r="205" spans="1:6">
      <c r="B205" t="s">
        <v>141</v>
      </c>
      <c r="C205" s="40"/>
    </row>
    <row r="206" spans="1:6">
      <c r="C206" s="40"/>
    </row>
    <row r="207" spans="1:6">
      <c r="B207" s="38" t="s">
        <v>47</v>
      </c>
      <c r="C207" s="39">
        <f>C178*1</f>
        <v>72</v>
      </c>
      <c r="D207" s="173"/>
      <c r="E207" s="173">
        <f>C207*D207</f>
        <v>0</v>
      </c>
    </row>
    <row r="208" spans="1:6">
      <c r="C208" s="40"/>
      <c r="D208" s="174"/>
      <c r="E208" s="174"/>
    </row>
    <row r="209" spans="1:5">
      <c r="A209" s="12">
        <v>2</v>
      </c>
      <c r="B209" t="s">
        <v>142</v>
      </c>
      <c r="C209" s="40"/>
      <c r="D209" s="174"/>
      <c r="E209" s="174"/>
    </row>
    <row r="210" spans="1:5">
      <c r="C210" s="40"/>
      <c r="D210" s="174"/>
      <c r="E210" s="174"/>
    </row>
    <row r="211" spans="1:5">
      <c r="B211" s="38" t="s">
        <v>75</v>
      </c>
      <c r="C211" s="39">
        <f>3*[4]List2!C1</f>
        <v>216</v>
      </c>
      <c r="D211" s="173"/>
      <c r="E211" s="173">
        <f>C211*D211</f>
        <v>0</v>
      </c>
    </row>
    <row r="212" spans="1:5">
      <c r="C212" s="40"/>
      <c r="D212" s="174"/>
      <c r="E212" s="174"/>
    </row>
    <row r="213" spans="1:5">
      <c r="A213" s="12">
        <v>3</v>
      </c>
      <c r="B213" t="s">
        <v>143</v>
      </c>
      <c r="C213" s="40"/>
      <c r="D213" s="174"/>
      <c r="E213" s="174"/>
    </row>
    <row r="214" spans="1:5">
      <c r="C214" s="40"/>
      <c r="D214" s="174"/>
      <c r="E214" s="174"/>
    </row>
    <row r="215" spans="1:5">
      <c r="B215" s="38" t="s">
        <v>47</v>
      </c>
      <c r="C215" s="39">
        <f>1*C207</f>
        <v>72</v>
      </c>
      <c r="D215" s="173"/>
      <c r="E215" s="173">
        <f>C215*D215</f>
        <v>0</v>
      </c>
    </row>
    <row r="216" spans="1:5">
      <c r="C216" s="40"/>
      <c r="D216" s="174"/>
      <c r="E216" s="174"/>
    </row>
    <row r="217" spans="1:5">
      <c r="A217" s="12">
        <v>4</v>
      </c>
      <c r="B217" t="s">
        <v>144</v>
      </c>
      <c r="C217" s="40"/>
      <c r="D217" s="174"/>
      <c r="E217" s="174"/>
    </row>
    <row r="218" spans="1:5">
      <c r="B218" t="s">
        <v>145</v>
      </c>
      <c r="C218" s="40"/>
      <c r="D218" s="174"/>
      <c r="E218" s="174"/>
    </row>
    <row r="219" spans="1:5">
      <c r="C219" s="40"/>
      <c r="D219" s="174"/>
      <c r="E219" s="174"/>
    </row>
    <row r="220" spans="1:5">
      <c r="B220" s="38" t="s">
        <v>47</v>
      </c>
      <c r="C220" s="39">
        <f>1*C215</f>
        <v>72</v>
      </c>
      <c r="D220" s="173"/>
      <c r="E220" s="173">
        <f>C220*D220</f>
        <v>0</v>
      </c>
    </row>
    <row r="221" spans="1:5">
      <c r="C221" s="40"/>
      <c r="D221" s="174"/>
      <c r="E221" s="174"/>
    </row>
    <row r="222" spans="1:5">
      <c r="A222" s="12">
        <v>5</v>
      </c>
      <c r="B222" t="s">
        <v>146</v>
      </c>
      <c r="C222" s="40"/>
      <c r="D222" s="174"/>
      <c r="E222" s="174"/>
    </row>
    <row r="223" spans="1:5">
      <c r="C223" s="40"/>
      <c r="D223" s="174"/>
      <c r="E223" s="174"/>
    </row>
    <row r="224" spans="1:5">
      <c r="B224" s="38" t="s">
        <v>47</v>
      </c>
      <c r="C224" s="39">
        <f>1*C220</f>
        <v>72</v>
      </c>
      <c r="D224" s="173"/>
      <c r="E224" s="173">
        <f>C224*D224</f>
        <v>0</v>
      </c>
    </row>
    <row r="225" spans="1:5">
      <c r="C225" s="40"/>
      <c r="D225" s="174"/>
      <c r="E225" s="174"/>
    </row>
    <row r="226" spans="1:5">
      <c r="A226" s="12">
        <v>6</v>
      </c>
      <c r="B226" t="s">
        <v>147</v>
      </c>
      <c r="C226" s="40"/>
      <c r="D226" s="174"/>
      <c r="E226" s="174"/>
    </row>
    <row r="227" spans="1:5">
      <c r="B227" t="s">
        <v>148</v>
      </c>
      <c r="C227" s="40"/>
      <c r="D227" s="174"/>
      <c r="E227" s="174"/>
    </row>
    <row r="228" spans="1:5">
      <c r="C228" s="40"/>
      <c r="D228" s="174"/>
      <c r="E228" s="174"/>
    </row>
    <row r="229" spans="1:5">
      <c r="B229" s="38" t="s">
        <v>136</v>
      </c>
      <c r="C229" s="39">
        <f>1*C195</f>
        <v>3</v>
      </c>
      <c r="D229" s="173"/>
      <c r="E229" s="173">
        <f>C229*D229</f>
        <v>0</v>
      </c>
    </row>
    <row r="230" spans="1:5">
      <c r="C230" s="40"/>
      <c r="D230" s="174"/>
      <c r="E230" s="174"/>
    </row>
    <row r="231" spans="1:5">
      <c r="A231" s="12">
        <v>7</v>
      </c>
      <c r="B231" s="38" t="s">
        <v>149</v>
      </c>
      <c r="C231" s="39">
        <v>5</v>
      </c>
      <c r="D231" s="173"/>
      <c r="E231" s="173">
        <f>C231*D231</f>
        <v>0</v>
      </c>
    </row>
    <row r="232" spans="1:5">
      <c r="C232" s="40"/>
      <c r="D232" s="174"/>
      <c r="E232" s="174"/>
    </row>
    <row r="233" spans="1:5">
      <c r="A233" s="12">
        <v>8</v>
      </c>
      <c r="B233" s="38" t="s">
        <v>151</v>
      </c>
      <c r="C233" s="39">
        <v>2</v>
      </c>
      <c r="D233" s="173"/>
      <c r="E233" s="173">
        <f>C233*D233</f>
        <v>0</v>
      </c>
    </row>
    <row r="234" spans="1:5">
      <c r="C234" s="40"/>
    </row>
    <row r="235" spans="1:5">
      <c r="A235" s="12">
        <v>9</v>
      </c>
      <c r="B235" s="38" t="s">
        <v>152</v>
      </c>
      <c r="C235" s="39">
        <v>1</v>
      </c>
      <c r="D235" s="173"/>
      <c r="E235" s="173">
        <f>C235*D235</f>
        <v>0</v>
      </c>
    </row>
    <row r="237" spans="1:5">
      <c r="B237" s="41" t="s">
        <v>153</v>
      </c>
      <c r="C237" s="41"/>
      <c r="D237" s="175"/>
      <c r="E237" s="176">
        <f>E235+E233+E231+E229+E224+E220+E215+E211+E207</f>
        <v>0</v>
      </c>
    </row>
    <row r="239" spans="1:5">
      <c r="B239" s="53" t="s">
        <v>154</v>
      </c>
      <c r="C239" s="54"/>
    </row>
    <row r="241" spans="1:6">
      <c r="B241" s="33" t="s">
        <v>155</v>
      </c>
      <c r="C241" s="33"/>
      <c r="E241" s="179">
        <f>1*E41</f>
        <v>0</v>
      </c>
      <c r="F241" s="237" t="s">
        <v>156</v>
      </c>
    </row>
    <row r="242" spans="1:6">
      <c r="B242" s="33" t="s">
        <v>157</v>
      </c>
      <c r="C242" s="33"/>
      <c r="E242" s="179">
        <f>1*E161</f>
        <v>0</v>
      </c>
      <c r="F242" s="237" t="s">
        <v>156</v>
      </c>
    </row>
    <row r="243" spans="1:6">
      <c r="B243" s="33" t="s">
        <v>158</v>
      </c>
      <c r="C243" s="33"/>
      <c r="E243" s="179">
        <f>1*E198</f>
        <v>0</v>
      </c>
      <c r="F243" s="237" t="s">
        <v>156</v>
      </c>
    </row>
    <row r="244" spans="1:6">
      <c r="B244" s="33" t="s">
        <v>159</v>
      </c>
      <c r="C244" s="33"/>
      <c r="E244" s="179">
        <f>1*E237</f>
        <v>0</v>
      </c>
      <c r="F244" s="237" t="s">
        <v>156</v>
      </c>
    </row>
    <row r="245" spans="1:6">
      <c r="B245" s="55" t="s">
        <v>173</v>
      </c>
      <c r="C245" s="55"/>
      <c r="D245" s="183"/>
      <c r="E245" s="184">
        <f>(E244+E243+E242+E241)*0.03</f>
        <v>0</v>
      </c>
      <c r="F245" s="237" t="s">
        <v>156</v>
      </c>
    </row>
    <row r="246" spans="1:6">
      <c r="A246" s="12" t="s">
        <v>81</v>
      </c>
      <c r="B246" s="56" t="s">
        <v>161</v>
      </c>
      <c r="C246" s="41"/>
      <c r="D246" s="175"/>
      <c r="E246" s="186">
        <f>E245+E244+E243+E242+E241</f>
        <v>0</v>
      </c>
      <c r="F246" s="237" t="s">
        <v>162</v>
      </c>
    </row>
  </sheetData>
  <sheetProtection password="D017" sheet="1" objects="1" scenarios="1"/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246"/>
  <sheetViews>
    <sheetView view="pageBreakPreview" topLeftCell="A70" zoomScaleSheetLayoutView="100" workbookViewId="0">
      <selection activeCell="D70" sqref="D1:F1048576"/>
    </sheetView>
  </sheetViews>
  <sheetFormatPr defaultRowHeight="15"/>
  <cols>
    <col min="1" max="1" width="3.5703125" style="12" customWidth="1"/>
    <col min="2" max="2" width="82.85546875" bestFit="1" customWidth="1"/>
    <col min="4" max="4" width="14.42578125" style="109" bestFit="1" customWidth="1"/>
    <col min="5" max="5" width="15.140625" style="109" bestFit="1" customWidth="1"/>
    <col min="6" max="6" width="2.5703125" style="113" customWidth="1"/>
    <col min="7" max="12" width="9.140625" style="12"/>
  </cols>
  <sheetData>
    <row r="1" spans="1:6" ht="18">
      <c r="B1" s="32" t="s">
        <v>178</v>
      </c>
    </row>
    <row r="3" spans="1:6">
      <c r="A3" s="34" t="s">
        <v>29</v>
      </c>
      <c r="B3" s="35" t="s">
        <v>30</v>
      </c>
      <c r="C3" s="35" t="s">
        <v>31</v>
      </c>
      <c r="D3" s="177" t="s">
        <v>32</v>
      </c>
      <c r="E3" s="177" t="s">
        <v>33</v>
      </c>
      <c r="F3" s="236"/>
    </row>
    <row r="4" spans="1:6">
      <c r="A4" s="36" t="s">
        <v>34</v>
      </c>
      <c r="B4" s="33" t="s">
        <v>35</v>
      </c>
    </row>
    <row r="6" spans="1:6">
      <c r="A6" s="12">
        <v>1</v>
      </c>
      <c r="B6" t="s">
        <v>36</v>
      </c>
    </row>
    <row r="7" spans="1:6">
      <c r="B7" t="s">
        <v>37</v>
      </c>
    </row>
    <row r="8" spans="1:6">
      <c r="B8" t="s">
        <v>38</v>
      </c>
    </row>
    <row r="9" spans="1:6">
      <c r="B9" t="s">
        <v>39</v>
      </c>
    </row>
    <row r="10" spans="1:6">
      <c r="B10" t="s">
        <v>40</v>
      </c>
    </row>
    <row r="11" spans="1:6">
      <c r="B11" t="s">
        <v>41</v>
      </c>
    </row>
    <row r="12" spans="1:6">
      <c r="B12" t="s">
        <v>42</v>
      </c>
    </row>
    <row r="13" spans="1:6">
      <c r="B13" t="s">
        <v>43</v>
      </c>
    </row>
    <row r="15" spans="1:6">
      <c r="B15" s="38" t="s">
        <v>44</v>
      </c>
      <c r="C15" s="39">
        <v>1</v>
      </c>
      <c r="D15" s="173"/>
      <c r="E15" s="173">
        <f>C15*D15</f>
        <v>0</v>
      </c>
    </row>
    <row r="16" spans="1:6">
      <c r="C16" s="40"/>
      <c r="D16" s="174"/>
      <c r="E16" s="174"/>
    </row>
    <row r="17" spans="1:5">
      <c r="A17" s="12">
        <v>2</v>
      </c>
      <c r="B17" t="s">
        <v>45</v>
      </c>
      <c r="C17" s="40"/>
      <c r="D17" s="174"/>
      <c r="E17" s="174"/>
    </row>
    <row r="18" spans="1:5">
      <c r="B18" t="s">
        <v>46</v>
      </c>
      <c r="C18" s="40"/>
      <c r="D18" s="174"/>
      <c r="E18" s="174"/>
    </row>
    <row r="19" spans="1:5">
      <c r="C19" s="40"/>
      <c r="D19" s="174"/>
      <c r="E19" s="174"/>
    </row>
    <row r="20" spans="1:5">
      <c r="B20" s="38" t="s">
        <v>47</v>
      </c>
      <c r="C20" s="39">
        <v>58.26</v>
      </c>
      <c r="D20" s="173"/>
      <c r="E20" s="173">
        <f>C20*D20</f>
        <v>0</v>
      </c>
    </row>
    <row r="21" spans="1:5">
      <c r="C21" s="40"/>
      <c r="D21" s="174"/>
      <c r="E21" s="174"/>
    </row>
    <row r="22" spans="1:5">
      <c r="A22" s="12">
        <v>3</v>
      </c>
      <c r="B22" t="s">
        <v>48</v>
      </c>
      <c r="C22" s="40"/>
      <c r="D22" s="174"/>
      <c r="E22" s="174"/>
    </row>
    <row r="23" spans="1:5">
      <c r="C23" s="40"/>
      <c r="D23" s="174"/>
      <c r="E23" s="174"/>
    </row>
    <row r="24" spans="1:5">
      <c r="B24" s="38" t="s">
        <v>44</v>
      </c>
      <c r="C24" s="39">
        <f>[5]List2!C3+[5]List2!C4+[5]List2!C6+[5]List2!C7+[5]List2!C5</f>
        <v>3</v>
      </c>
      <c r="D24" s="173"/>
      <c r="E24" s="173">
        <f>C24*D24</f>
        <v>0</v>
      </c>
    </row>
    <row r="25" spans="1:5">
      <c r="C25" s="40"/>
      <c r="D25" s="174"/>
      <c r="E25" s="174"/>
    </row>
    <row r="26" spans="1:5">
      <c r="A26" s="12">
        <v>4</v>
      </c>
      <c r="B26" t="s">
        <v>49</v>
      </c>
      <c r="C26" s="40"/>
      <c r="D26" s="174"/>
      <c r="E26" s="174"/>
    </row>
    <row r="27" spans="1:5">
      <c r="B27" t="s">
        <v>50</v>
      </c>
      <c r="C27" s="40"/>
      <c r="D27" s="174"/>
      <c r="E27" s="174"/>
    </row>
    <row r="28" spans="1:5">
      <c r="B28" t="s">
        <v>51</v>
      </c>
      <c r="C28" s="40"/>
      <c r="D28" s="174"/>
      <c r="E28" s="174"/>
    </row>
    <row r="29" spans="1:5">
      <c r="B29" t="s">
        <v>52</v>
      </c>
      <c r="C29" s="40"/>
      <c r="D29" s="174"/>
      <c r="E29" s="174"/>
    </row>
    <row r="30" spans="1:5">
      <c r="C30" s="40"/>
      <c r="D30" s="174"/>
      <c r="E30" s="174"/>
    </row>
    <row r="31" spans="1:5">
      <c r="B31" s="38" t="s">
        <v>53</v>
      </c>
      <c r="C31" s="39">
        <v>1</v>
      </c>
      <c r="D31" s="173"/>
      <c r="E31" s="173">
        <f>C31*D31</f>
        <v>0</v>
      </c>
    </row>
    <row r="32" spans="1:5">
      <c r="C32" s="40"/>
      <c r="D32" s="174"/>
      <c r="E32" s="174"/>
    </row>
    <row r="33" spans="1:5">
      <c r="A33" s="12">
        <v>5</v>
      </c>
      <c r="B33" t="s">
        <v>54</v>
      </c>
      <c r="C33" s="40"/>
      <c r="D33" s="174"/>
      <c r="E33" s="174"/>
    </row>
    <row r="34" spans="1:5">
      <c r="B34" t="s">
        <v>55</v>
      </c>
      <c r="C34" s="40"/>
      <c r="D34" s="174"/>
      <c r="E34" s="174"/>
    </row>
    <row r="35" spans="1:5">
      <c r="B35" t="s">
        <v>56</v>
      </c>
      <c r="C35" s="40"/>
      <c r="D35" s="174"/>
      <c r="E35" s="174"/>
    </row>
    <row r="36" spans="1:5">
      <c r="B36" t="s">
        <v>57</v>
      </c>
      <c r="C36" s="40"/>
      <c r="D36" s="174"/>
      <c r="E36" s="174"/>
    </row>
    <row r="37" spans="1:5">
      <c r="C37" s="40"/>
      <c r="D37" s="174"/>
      <c r="E37" s="174"/>
    </row>
    <row r="38" spans="1:5">
      <c r="B38" s="38" t="s">
        <v>53</v>
      </c>
      <c r="C38" s="39">
        <v>1</v>
      </c>
      <c r="D38" s="173"/>
      <c r="E38" s="173">
        <f>C38*D38</f>
        <v>0</v>
      </c>
    </row>
    <row r="39" spans="1:5">
      <c r="C39" s="40"/>
    </row>
    <row r="40" spans="1:5">
      <c r="C40" s="40"/>
    </row>
    <row r="41" spans="1:5">
      <c r="B41" s="41" t="s">
        <v>58</v>
      </c>
      <c r="C41" s="42"/>
      <c r="D41" s="175"/>
      <c r="E41" s="176">
        <f>E38+E31+E24+E20+E15</f>
        <v>0</v>
      </c>
    </row>
    <row r="42" spans="1:5">
      <c r="C42" s="40"/>
    </row>
    <row r="43" spans="1:5">
      <c r="C43" s="40"/>
    </row>
    <row r="44" spans="1:5">
      <c r="C44" s="40"/>
    </row>
    <row r="45" spans="1:5">
      <c r="C45" s="40"/>
    </row>
    <row r="46" spans="1:5">
      <c r="C46" s="40"/>
    </row>
    <row r="47" spans="1:5">
      <c r="C47" s="40"/>
    </row>
    <row r="48" spans="1:5">
      <c r="C48" s="40"/>
    </row>
    <row r="49" spans="1:6">
      <c r="C49" s="40"/>
    </row>
    <row r="50" spans="1:6">
      <c r="C50" s="40"/>
    </row>
    <row r="51" spans="1:6">
      <c r="C51" s="40"/>
    </row>
    <row r="52" spans="1:6">
      <c r="C52" s="40"/>
    </row>
    <row r="53" spans="1:6">
      <c r="C53" s="40"/>
    </row>
    <row r="54" spans="1:6">
      <c r="C54" s="40"/>
    </row>
    <row r="55" spans="1:6">
      <c r="C55" s="40"/>
    </row>
    <row r="56" spans="1:6">
      <c r="C56" s="40"/>
    </row>
    <row r="57" spans="1:6">
      <c r="A57" s="34" t="s">
        <v>29</v>
      </c>
      <c r="B57" s="35" t="s">
        <v>30</v>
      </c>
      <c r="C57" s="43" t="s">
        <v>31</v>
      </c>
      <c r="D57" s="177" t="s">
        <v>32</v>
      </c>
      <c r="E57" s="177" t="s">
        <v>33</v>
      </c>
      <c r="F57" s="236"/>
    </row>
    <row r="58" spans="1:6">
      <c r="A58" s="21" t="s">
        <v>59</v>
      </c>
      <c r="B58" s="2" t="s">
        <v>60</v>
      </c>
      <c r="C58" s="40"/>
    </row>
    <row r="59" spans="1:6">
      <c r="C59" s="40"/>
    </row>
    <row r="60" spans="1:6">
      <c r="A60" s="12">
        <v>1</v>
      </c>
      <c r="B60" t="s">
        <v>61</v>
      </c>
      <c r="C60" s="40"/>
    </row>
    <row r="61" spans="1:6">
      <c r="B61" t="s">
        <v>62</v>
      </c>
      <c r="C61" s="40"/>
    </row>
    <row r="62" spans="1:6">
      <c r="B62" t="s">
        <v>63</v>
      </c>
      <c r="C62" s="40"/>
    </row>
    <row r="63" spans="1:6">
      <c r="B63" t="s">
        <v>64</v>
      </c>
      <c r="C63" s="40"/>
    </row>
    <row r="64" spans="1:6">
      <c r="B64" t="s">
        <v>65</v>
      </c>
      <c r="C64" s="40"/>
    </row>
    <row r="65" spans="1:5">
      <c r="B65" t="s">
        <v>66</v>
      </c>
      <c r="C65" s="40"/>
    </row>
    <row r="66" spans="1:5">
      <c r="B66" t="s">
        <v>67</v>
      </c>
      <c r="C66" s="40"/>
    </row>
    <row r="67" spans="1:5">
      <c r="C67" s="40"/>
    </row>
    <row r="68" spans="1:5">
      <c r="B68" s="38" t="s">
        <v>68</v>
      </c>
      <c r="C68" s="39">
        <v>96.22</v>
      </c>
      <c r="D68" s="173"/>
      <c r="E68" s="173">
        <f>C68*D68</f>
        <v>0</v>
      </c>
    </row>
    <row r="69" spans="1:5">
      <c r="C69" s="40"/>
      <c r="D69" s="174"/>
      <c r="E69" s="174"/>
    </row>
    <row r="70" spans="1:5">
      <c r="A70" s="12">
        <v>2</v>
      </c>
      <c r="B70" t="s">
        <v>69</v>
      </c>
      <c r="C70" s="40"/>
      <c r="D70" s="174"/>
      <c r="E70" s="174"/>
    </row>
    <row r="71" spans="1:5">
      <c r="B71" t="s">
        <v>70</v>
      </c>
      <c r="C71" s="40"/>
      <c r="D71" s="174"/>
      <c r="E71" s="174"/>
    </row>
    <row r="72" spans="1:5">
      <c r="B72" t="s">
        <v>71</v>
      </c>
      <c r="C72" s="40"/>
      <c r="D72" s="174"/>
      <c r="E72" s="174"/>
    </row>
    <row r="73" spans="1:5">
      <c r="B73" t="s">
        <v>64</v>
      </c>
      <c r="C73" s="40"/>
      <c r="D73" s="174"/>
      <c r="E73" s="174"/>
    </row>
    <row r="74" spans="1:5">
      <c r="B74" t="s">
        <v>65</v>
      </c>
      <c r="C74" s="40"/>
      <c r="D74" s="174"/>
      <c r="E74" s="174"/>
    </row>
    <row r="75" spans="1:5">
      <c r="C75" s="40"/>
      <c r="D75" s="174"/>
      <c r="E75" s="174"/>
    </row>
    <row r="76" spans="1:5">
      <c r="B76" s="38" t="s">
        <v>72</v>
      </c>
      <c r="C76" s="39">
        <f>1*[5]List2!C17</f>
        <v>60</v>
      </c>
      <c r="D76" s="173"/>
      <c r="E76" s="173">
        <f>C76*D76</f>
        <v>0</v>
      </c>
    </row>
    <row r="77" spans="1:5">
      <c r="C77" s="40"/>
      <c r="D77" s="174"/>
      <c r="E77" s="174"/>
    </row>
    <row r="78" spans="1:5">
      <c r="A78" s="12">
        <v>3</v>
      </c>
      <c r="B78" t="s">
        <v>164</v>
      </c>
      <c r="C78" s="40"/>
      <c r="D78" s="174"/>
      <c r="E78" s="174"/>
    </row>
    <row r="79" spans="1:5">
      <c r="B79" t="s">
        <v>165</v>
      </c>
      <c r="C79" s="40"/>
      <c r="D79" s="174"/>
      <c r="E79" s="174"/>
    </row>
    <row r="80" spans="1:5">
      <c r="B80" t="s">
        <v>166</v>
      </c>
      <c r="C80" s="40"/>
      <c r="D80" s="174"/>
      <c r="E80" s="174"/>
    </row>
    <row r="81" spans="1:5">
      <c r="B81" t="s">
        <v>64</v>
      </c>
      <c r="C81" s="40"/>
      <c r="D81" s="174"/>
      <c r="E81" s="174"/>
    </row>
    <row r="82" spans="1:5">
      <c r="B82" t="s">
        <v>65</v>
      </c>
      <c r="C82" s="40"/>
      <c r="D82" s="174"/>
      <c r="E82" s="174"/>
    </row>
    <row r="83" spans="1:5">
      <c r="B83" s="38" t="s">
        <v>68</v>
      </c>
      <c r="C83" s="39">
        <v>31.46</v>
      </c>
      <c r="D83" s="173"/>
      <c r="E83" s="173">
        <f>C83*D83</f>
        <v>0</v>
      </c>
    </row>
    <row r="84" spans="1:5">
      <c r="C84" s="40"/>
      <c r="D84" s="174"/>
      <c r="E84" s="174"/>
    </row>
    <row r="85" spans="1:5">
      <c r="A85" s="12">
        <v>4</v>
      </c>
      <c r="B85" t="s">
        <v>73</v>
      </c>
      <c r="C85" s="40"/>
      <c r="D85" s="174"/>
      <c r="E85" s="174"/>
    </row>
    <row r="86" spans="1:5">
      <c r="B86" t="s">
        <v>74</v>
      </c>
      <c r="C86" s="40"/>
      <c r="D86" s="174"/>
      <c r="E86" s="174"/>
    </row>
    <row r="87" spans="1:5">
      <c r="B87" t="s">
        <v>64</v>
      </c>
      <c r="C87" s="40"/>
      <c r="D87" s="174"/>
      <c r="E87" s="174"/>
    </row>
    <row r="88" spans="1:5">
      <c r="B88" t="s">
        <v>65</v>
      </c>
      <c r="C88" s="40"/>
      <c r="D88" s="174"/>
      <c r="E88" s="174"/>
    </row>
    <row r="89" spans="1:5">
      <c r="C89" s="40"/>
      <c r="D89" s="174"/>
      <c r="E89" s="174"/>
    </row>
    <row r="90" spans="1:5">
      <c r="B90" s="38" t="s">
        <v>68</v>
      </c>
      <c r="C90" s="39">
        <v>31.46</v>
      </c>
      <c r="D90" s="173"/>
      <c r="E90" s="173">
        <f>C90*D90</f>
        <v>0</v>
      </c>
    </row>
    <row r="91" spans="1:5">
      <c r="C91" s="40"/>
      <c r="D91" s="174"/>
      <c r="E91" s="174"/>
    </row>
    <row r="92" spans="1:5">
      <c r="A92" s="12">
        <v>5</v>
      </c>
      <c r="B92" s="198" t="s">
        <v>308</v>
      </c>
      <c r="C92" s="40"/>
      <c r="D92" s="174"/>
      <c r="E92" s="174"/>
    </row>
    <row r="93" spans="1:5">
      <c r="B93" s="198" t="s">
        <v>309</v>
      </c>
      <c r="C93" s="40"/>
      <c r="D93" s="174"/>
      <c r="E93" s="174"/>
    </row>
    <row r="94" spans="1:5">
      <c r="B94" t="s">
        <v>64</v>
      </c>
      <c r="C94" s="40"/>
      <c r="D94" s="174"/>
      <c r="E94" s="174"/>
    </row>
    <row r="95" spans="1:5">
      <c r="B95" t="s">
        <v>65</v>
      </c>
      <c r="C95" s="40"/>
      <c r="D95" s="174"/>
      <c r="E95" s="174"/>
    </row>
    <row r="96" spans="1:5">
      <c r="C96" s="40"/>
      <c r="D96" s="174"/>
      <c r="E96" s="174"/>
    </row>
    <row r="97" spans="1:5">
      <c r="B97" s="38" t="s">
        <v>75</v>
      </c>
      <c r="C97" s="39">
        <v>54</v>
      </c>
      <c r="D97" s="173"/>
      <c r="E97" s="173">
        <f>C97*D97</f>
        <v>0</v>
      </c>
    </row>
    <row r="98" spans="1:5">
      <c r="C98" s="40"/>
      <c r="D98" s="174"/>
      <c r="E98" s="174"/>
    </row>
    <row r="99" spans="1:5">
      <c r="A99" s="12">
        <v>6</v>
      </c>
      <c r="B99" t="s">
        <v>76</v>
      </c>
      <c r="C99" s="40"/>
      <c r="D99" s="174"/>
      <c r="E99" s="174"/>
    </row>
    <row r="100" spans="1:5">
      <c r="B100" t="s">
        <v>77</v>
      </c>
      <c r="C100" s="40"/>
      <c r="D100" s="174"/>
      <c r="E100" s="174"/>
    </row>
    <row r="101" spans="1:5">
      <c r="B101" t="s">
        <v>64</v>
      </c>
      <c r="C101" s="40"/>
      <c r="D101" s="174"/>
      <c r="E101" s="174"/>
    </row>
    <row r="102" spans="1:5">
      <c r="B102" t="s">
        <v>65</v>
      </c>
      <c r="C102" s="40"/>
      <c r="D102" s="174"/>
      <c r="E102" s="174"/>
    </row>
    <row r="103" spans="1:5">
      <c r="C103" s="40"/>
      <c r="D103" s="174"/>
      <c r="E103" s="174"/>
    </row>
    <row r="104" spans="1:5">
      <c r="B104" s="38" t="s">
        <v>75</v>
      </c>
      <c r="C104" s="39">
        <v>213.84</v>
      </c>
      <c r="D104" s="173"/>
      <c r="E104" s="173">
        <f>C104*D104</f>
        <v>0</v>
      </c>
    </row>
    <row r="105" spans="1:5">
      <c r="C105" s="40"/>
      <c r="D105" s="174"/>
      <c r="E105" s="174"/>
    </row>
    <row r="106" spans="1:5">
      <c r="A106" s="12">
        <v>7</v>
      </c>
      <c r="B106" t="s">
        <v>78</v>
      </c>
      <c r="C106" s="40"/>
      <c r="D106" s="174"/>
      <c r="E106" s="174"/>
    </row>
    <row r="107" spans="1:5">
      <c r="B107" t="s">
        <v>79</v>
      </c>
      <c r="C107" s="40"/>
      <c r="D107" s="174"/>
      <c r="E107" s="174"/>
    </row>
    <row r="108" spans="1:5">
      <c r="B108" t="s">
        <v>80</v>
      </c>
      <c r="C108" s="40"/>
      <c r="D108" s="174"/>
      <c r="E108" s="174"/>
    </row>
    <row r="109" spans="1:5">
      <c r="C109" s="40"/>
      <c r="D109" s="174"/>
      <c r="E109" s="174"/>
    </row>
    <row r="110" spans="1:5">
      <c r="B110" s="38" t="s">
        <v>75</v>
      </c>
      <c r="C110" s="39">
        <v>52.43</v>
      </c>
      <c r="D110" s="173"/>
      <c r="E110" s="173">
        <f>C110*D110</f>
        <v>0</v>
      </c>
    </row>
    <row r="111" spans="1:5">
      <c r="B111" s="12"/>
      <c r="C111" s="44"/>
      <c r="D111" s="178"/>
      <c r="E111" s="178"/>
    </row>
    <row r="112" spans="1:5">
      <c r="C112" s="40" t="s">
        <v>81</v>
      </c>
      <c r="D112" s="174"/>
      <c r="E112" s="174"/>
    </row>
    <row r="113" spans="1:5">
      <c r="A113" s="12">
        <v>8</v>
      </c>
      <c r="B113" t="s">
        <v>82</v>
      </c>
      <c r="C113" s="40"/>
      <c r="D113" s="174"/>
      <c r="E113" s="174"/>
    </row>
    <row r="114" spans="1:5">
      <c r="B114" t="s">
        <v>83</v>
      </c>
      <c r="C114" s="40"/>
      <c r="D114" s="174"/>
      <c r="E114" s="174"/>
    </row>
    <row r="115" spans="1:5">
      <c r="B115" t="s">
        <v>84</v>
      </c>
      <c r="C115" s="40"/>
      <c r="D115" s="174"/>
      <c r="E115" s="174"/>
    </row>
    <row r="116" spans="1:5">
      <c r="B116" t="s">
        <v>64</v>
      </c>
      <c r="C116" s="40"/>
      <c r="D116" s="174"/>
      <c r="E116" s="174"/>
    </row>
    <row r="117" spans="1:5">
      <c r="B117" t="s">
        <v>65</v>
      </c>
      <c r="C117" s="40"/>
      <c r="D117" s="174"/>
      <c r="E117" s="174"/>
    </row>
    <row r="118" spans="1:5">
      <c r="C118" s="40"/>
      <c r="D118" s="174"/>
      <c r="E118" s="174"/>
    </row>
    <row r="119" spans="1:5">
      <c r="B119" s="38" t="s">
        <v>68</v>
      </c>
      <c r="C119" s="39">
        <v>18.12</v>
      </c>
      <c r="D119" s="173"/>
      <c r="E119" s="173">
        <f>C119*D119</f>
        <v>0</v>
      </c>
    </row>
    <row r="120" spans="1:5">
      <c r="B120" s="12"/>
      <c r="C120" s="44"/>
      <c r="D120" s="178"/>
      <c r="E120" s="178"/>
    </row>
    <row r="121" spans="1:5">
      <c r="A121" s="12">
        <v>9</v>
      </c>
      <c r="B121" t="s">
        <v>85</v>
      </c>
      <c r="C121" s="40"/>
      <c r="D121" s="174"/>
      <c r="E121" s="174"/>
    </row>
    <row r="122" spans="1:5">
      <c r="B122" t="s">
        <v>86</v>
      </c>
      <c r="C122" s="40"/>
      <c r="D122" s="174"/>
      <c r="E122" s="174"/>
    </row>
    <row r="123" spans="1:5">
      <c r="B123" t="s">
        <v>87</v>
      </c>
      <c r="C123" s="40"/>
      <c r="D123" s="174"/>
      <c r="E123" s="174"/>
    </row>
    <row r="124" spans="1:5">
      <c r="B124" t="s">
        <v>88</v>
      </c>
      <c r="C124" s="40"/>
      <c r="D124" s="174"/>
      <c r="E124" s="174"/>
    </row>
    <row r="125" spans="1:5">
      <c r="B125" t="s">
        <v>64</v>
      </c>
      <c r="C125" s="40"/>
      <c r="D125" s="174"/>
      <c r="E125" s="174"/>
    </row>
    <row r="126" spans="1:5">
      <c r="B126" t="s">
        <v>65</v>
      </c>
      <c r="C126" s="40"/>
      <c r="D126" s="174"/>
      <c r="E126" s="174"/>
    </row>
    <row r="127" spans="1:5">
      <c r="C127" s="40"/>
      <c r="D127" s="174"/>
      <c r="E127" s="174"/>
    </row>
    <row r="128" spans="1:5">
      <c r="B128" s="38" t="s">
        <v>68</v>
      </c>
      <c r="C128" s="39">
        <v>31.46</v>
      </c>
      <c r="D128" s="173"/>
      <c r="E128" s="173">
        <f>C128*D128</f>
        <v>0</v>
      </c>
    </row>
    <row r="129" spans="1:5">
      <c r="C129" s="40"/>
      <c r="D129" s="174"/>
      <c r="E129" s="174"/>
    </row>
    <row r="130" spans="1:5">
      <c r="A130" s="12">
        <v>10</v>
      </c>
      <c r="B130" t="s">
        <v>167</v>
      </c>
      <c r="C130" s="40"/>
      <c r="D130" s="174"/>
      <c r="E130" s="174"/>
    </row>
    <row r="131" spans="1:5">
      <c r="B131" t="s">
        <v>168</v>
      </c>
      <c r="C131" s="40"/>
      <c r="D131" s="174"/>
      <c r="E131" s="174"/>
    </row>
    <row r="132" spans="1:5">
      <c r="B132" t="s">
        <v>169</v>
      </c>
      <c r="C132" s="40"/>
      <c r="D132" s="174"/>
      <c r="E132" s="174"/>
    </row>
    <row r="133" spans="1:5">
      <c r="B133" t="s">
        <v>170</v>
      </c>
      <c r="C133" s="40"/>
      <c r="D133" s="174"/>
      <c r="E133" s="174"/>
    </row>
    <row r="134" spans="1:5">
      <c r="B134" t="s">
        <v>171</v>
      </c>
      <c r="C134" s="40"/>
      <c r="D134" s="174"/>
      <c r="E134" s="174"/>
    </row>
    <row r="135" spans="1:5">
      <c r="B135" t="s">
        <v>64</v>
      </c>
      <c r="C135" s="40"/>
      <c r="D135" s="174"/>
      <c r="E135" s="174"/>
    </row>
    <row r="136" spans="1:5">
      <c r="B136" t="s">
        <v>65</v>
      </c>
      <c r="C136" s="40"/>
      <c r="D136" s="174"/>
      <c r="E136" s="174"/>
    </row>
    <row r="137" spans="1:5">
      <c r="C137" s="40"/>
      <c r="D137" s="174"/>
      <c r="E137" s="174"/>
    </row>
    <row r="138" spans="1:5">
      <c r="B138" s="38" t="s">
        <v>68</v>
      </c>
      <c r="C138" s="39">
        <v>43.78</v>
      </c>
      <c r="D138" s="173"/>
      <c r="E138" s="173">
        <f>C138*D138</f>
        <v>0</v>
      </c>
    </row>
    <row r="139" spans="1:5">
      <c r="C139" s="40"/>
      <c r="D139" s="174"/>
      <c r="E139" s="174"/>
    </row>
    <row r="140" spans="1:5">
      <c r="A140" s="12">
        <v>11</v>
      </c>
      <c r="B140" t="s">
        <v>89</v>
      </c>
      <c r="C140" s="40"/>
      <c r="D140" s="174"/>
      <c r="E140" s="174"/>
    </row>
    <row r="141" spans="1:5">
      <c r="B141" t="s">
        <v>90</v>
      </c>
      <c r="C141" s="40"/>
      <c r="D141" s="174"/>
      <c r="E141" s="174"/>
    </row>
    <row r="142" spans="1:5">
      <c r="B142" t="s">
        <v>91</v>
      </c>
      <c r="C142" s="40"/>
      <c r="D142" s="174"/>
      <c r="E142" s="174"/>
    </row>
    <row r="143" spans="1:5">
      <c r="B143" t="s">
        <v>64</v>
      </c>
      <c r="C143" s="40"/>
      <c r="D143" s="174"/>
      <c r="E143" s="174"/>
    </row>
    <row r="144" spans="1:5">
      <c r="B144" t="s">
        <v>65</v>
      </c>
      <c r="C144" s="40"/>
      <c r="D144" s="174"/>
      <c r="E144" s="174"/>
    </row>
    <row r="145" spans="1:5">
      <c r="C145" s="40"/>
      <c r="D145" s="174"/>
      <c r="E145" s="174"/>
    </row>
    <row r="146" spans="1:5">
      <c r="B146" s="38" t="s">
        <v>68</v>
      </c>
      <c r="C146" s="39">
        <f>C119+C128+C90</f>
        <v>81.039999999999992</v>
      </c>
      <c r="D146" s="173"/>
      <c r="E146" s="173">
        <f>C146*D146</f>
        <v>0</v>
      </c>
    </row>
    <row r="147" spans="1:5">
      <c r="C147" s="40"/>
      <c r="D147" s="174"/>
      <c r="E147" s="174"/>
    </row>
    <row r="148" spans="1:5">
      <c r="C148" s="40"/>
      <c r="D148" s="174"/>
      <c r="E148" s="174"/>
    </row>
    <row r="149" spans="1:5">
      <c r="A149" s="12">
        <v>12</v>
      </c>
      <c r="B149" t="s">
        <v>172</v>
      </c>
      <c r="C149" s="40"/>
      <c r="D149" s="174"/>
      <c r="E149" s="174"/>
    </row>
    <row r="150" spans="1:5">
      <c r="B150" t="s">
        <v>56</v>
      </c>
      <c r="C150" s="40"/>
      <c r="D150" s="174"/>
      <c r="E150" s="174"/>
    </row>
    <row r="151" spans="1:5">
      <c r="B151" t="s">
        <v>57</v>
      </c>
      <c r="C151" s="40"/>
      <c r="D151" s="174"/>
      <c r="E151" s="174"/>
    </row>
    <row r="152" spans="1:5">
      <c r="C152" s="40"/>
      <c r="D152" s="174"/>
      <c r="E152" s="174"/>
    </row>
    <row r="153" spans="1:5">
      <c r="B153" s="38" t="s">
        <v>53</v>
      </c>
      <c r="C153" s="39">
        <v>1</v>
      </c>
      <c r="D153" s="173"/>
      <c r="E153" s="173">
        <f>C153*D153</f>
        <v>0</v>
      </c>
    </row>
    <row r="154" spans="1:5">
      <c r="C154" s="40"/>
    </row>
    <row r="155" spans="1:5">
      <c r="B155" s="33" t="s">
        <v>92</v>
      </c>
      <c r="C155" s="45"/>
      <c r="D155" s="190"/>
    </row>
    <row r="156" spans="1:5">
      <c r="B156" s="33" t="s">
        <v>93</v>
      </c>
      <c r="C156" s="45"/>
      <c r="D156" s="190"/>
    </row>
    <row r="157" spans="1:5">
      <c r="B157" s="33" t="s">
        <v>94</v>
      </c>
      <c r="C157" s="45"/>
      <c r="D157" s="190"/>
    </row>
    <row r="158" spans="1:5">
      <c r="B158" s="33" t="s">
        <v>95</v>
      </c>
      <c r="C158" s="45"/>
      <c r="D158" s="190"/>
    </row>
    <row r="159" spans="1:5">
      <c r="B159" s="33" t="s">
        <v>96</v>
      </c>
      <c r="C159" s="45"/>
      <c r="D159" s="190"/>
    </row>
    <row r="160" spans="1:5">
      <c r="C160" s="40"/>
    </row>
    <row r="161" spans="1:6">
      <c r="B161" s="41" t="s">
        <v>97</v>
      </c>
      <c r="C161" s="42"/>
      <c r="D161" s="175"/>
      <c r="E161" s="176">
        <f>E153+E146+E138+E128+E119+E110+E104+E97+E90+E83+E76+E68</f>
        <v>0</v>
      </c>
    </row>
    <row r="162" spans="1:6">
      <c r="C162" s="40"/>
    </row>
    <row r="163" spans="1:6">
      <c r="C163" s="40"/>
    </row>
    <row r="164" spans="1:6">
      <c r="C164" s="40"/>
    </row>
    <row r="165" spans="1:6">
      <c r="C165" s="40"/>
    </row>
    <row r="166" spans="1:6">
      <c r="C166" s="40"/>
    </row>
    <row r="167" spans="1:6">
      <c r="C167" s="40"/>
    </row>
    <row r="168" spans="1:6">
      <c r="C168" s="40"/>
    </row>
    <row r="169" spans="1:6">
      <c r="A169" s="34" t="s">
        <v>29</v>
      </c>
      <c r="B169" s="35" t="s">
        <v>30</v>
      </c>
      <c r="C169" s="43" t="s">
        <v>31</v>
      </c>
      <c r="D169" s="177" t="s">
        <v>32</v>
      </c>
      <c r="E169" s="177" t="s">
        <v>33</v>
      </c>
      <c r="F169" s="236"/>
    </row>
    <row r="170" spans="1:6">
      <c r="A170" s="21" t="s">
        <v>98</v>
      </c>
      <c r="B170" s="2" t="s">
        <v>99</v>
      </c>
      <c r="C170" s="40"/>
    </row>
    <row r="171" spans="1:6">
      <c r="C171" s="40"/>
    </row>
    <row r="172" spans="1:6">
      <c r="C172" s="40"/>
    </row>
    <row r="173" spans="1:6">
      <c r="C173" s="40"/>
    </row>
    <row r="174" spans="1:6">
      <c r="A174" s="12">
        <v>1</v>
      </c>
      <c r="B174" t="s">
        <v>100</v>
      </c>
      <c r="C174" s="40"/>
    </row>
    <row r="175" spans="1:6">
      <c r="B175" t="s">
        <v>101</v>
      </c>
      <c r="C175" s="40"/>
    </row>
    <row r="176" spans="1:6">
      <c r="B176" t="s">
        <v>102</v>
      </c>
      <c r="C176" s="40"/>
    </row>
    <row r="177" spans="1:5">
      <c r="C177" s="40"/>
    </row>
    <row r="178" spans="1:5">
      <c r="B178" s="38" t="s">
        <v>47</v>
      </c>
      <c r="C178" s="39">
        <f>1*[5]List2!C9</f>
        <v>59</v>
      </c>
      <c r="D178" s="173"/>
      <c r="E178" s="173">
        <f>C178*D178</f>
        <v>0</v>
      </c>
    </row>
    <row r="179" spans="1:5">
      <c r="B179" s="12"/>
      <c r="C179" s="44"/>
      <c r="D179" s="178"/>
      <c r="E179" s="178"/>
    </row>
    <row r="180" spans="1:5">
      <c r="B180" s="12"/>
      <c r="C180" s="44"/>
      <c r="D180" s="178"/>
      <c r="E180" s="178"/>
    </row>
    <row r="181" spans="1:5">
      <c r="B181" s="12"/>
      <c r="C181" s="44"/>
      <c r="D181" s="178"/>
      <c r="E181" s="178"/>
    </row>
    <row r="182" spans="1:5">
      <c r="A182" s="12">
        <v>2</v>
      </c>
      <c r="B182" t="s">
        <v>110</v>
      </c>
      <c r="C182" s="40"/>
      <c r="D182" s="174"/>
      <c r="E182" s="174"/>
    </row>
    <row r="183" spans="1:5">
      <c r="B183" t="s">
        <v>111</v>
      </c>
      <c r="C183" s="40"/>
      <c r="D183" s="174"/>
      <c r="E183" s="174"/>
    </row>
    <row r="184" spans="1:5">
      <c r="B184" t="s">
        <v>112</v>
      </c>
      <c r="C184" s="40"/>
      <c r="D184" s="174"/>
      <c r="E184" s="174"/>
    </row>
    <row r="185" spans="1:5">
      <c r="C185" s="40"/>
      <c r="D185" s="174"/>
      <c r="E185" s="174"/>
    </row>
    <row r="186" spans="1:5">
      <c r="B186" s="38" t="s">
        <v>44</v>
      </c>
      <c r="C186" s="39">
        <f>1*[5]List2!C4</f>
        <v>3</v>
      </c>
      <c r="D186" s="173"/>
      <c r="E186" s="173">
        <f>C186*D186</f>
        <v>0</v>
      </c>
    </row>
    <row r="187" spans="1:5">
      <c r="C187" s="40"/>
      <c r="D187" s="174"/>
      <c r="E187" s="174"/>
    </row>
    <row r="188" spans="1:5">
      <c r="C188" s="40"/>
      <c r="D188" s="174"/>
      <c r="E188" s="174"/>
    </row>
    <row r="189" spans="1:5">
      <c r="C189" s="40"/>
      <c r="D189" s="174"/>
      <c r="E189" s="174"/>
    </row>
    <row r="190" spans="1:5">
      <c r="A190" s="12">
        <v>3</v>
      </c>
      <c r="B190" t="s">
        <v>132</v>
      </c>
      <c r="C190" s="40"/>
      <c r="D190" s="174"/>
      <c r="E190" s="174"/>
    </row>
    <row r="191" spans="1:5">
      <c r="B191" t="s">
        <v>133</v>
      </c>
      <c r="C191" s="40"/>
      <c r="D191" s="174"/>
      <c r="E191" s="174"/>
    </row>
    <row r="192" spans="1:5">
      <c r="B192" t="s">
        <v>134</v>
      </c>
      <c r="C192" s="40"/>
      <c r="D192" s="174"/>
      <c r="E192" s="174"/>
    </row>
    <row r="193" spans="1:6">
      <c r="B193" t="s">
        <v>135</v>
      </c>
      <c r="C193" s="40"/>
      <c r="D193" s="174"/>
      <c r="E193" s="174"/>
    </row>
    <row r="194" spans="1:6">
      <c r="C194" s="40"/>
      <c r="D194" s="174"/>
      <c r="E194" s="174"/>
    </row>
    <row r="195" spans="1:6">
      <c r="B195" s="38" t="s">
        <v>44</v>
      </c>
      <c r="C195" s="39">
        <f>C186*1</f>
        <v>3</v>
      </c>
      <c r="D195" s="173"/>
      <c r="E195" s="173">
        <f>C195*D195</f>
        <v>0</v>
      </c>
    </row>
    <row r="196" spans="1:6">
      <c r="C196" s="40"/>
    </row>
    <row r="197" spans="1:6">
      <c r="C197" s="40"/>
    </row>
    <row r="198" spans="1:6">
      <c r="B198" s="41" t="s">
        <v>137</v>
      </c>
      <c r="C198" s="42"/>
      <c r="D198" s="175"/>
      <c r="E198" s="176">
        <f>E195+E186+E178</f>
        <v>0</v>
      </c>
    </row>
    <row r="199" spans="1:6">
      <c r="C199" s="40"/>
    </row>
    <row r="200" spans="1:6">
      <c r="C200" s="40"/>
    </row>
    <row r="201" spans="1:6">
      <c r="A201" s="34" t="s">
        <v>29</v>
      </c>
      <c r="B201" s="35" t="s">
        <v>30</v>
      </c>
      <c r="C201" s="43" t="s">
        <v>31</v>
      </c>
      <c r="D201" s="177" t="s">
        <v>32</v>
      </c>
      <c r="E201" s="177" t="s">
        <v>33</v>
      </c>
      <c r="F201" s="236"/>
    </row>
    <row r="202" spans="1:6">
      <c r="A202" s="57" t="s">
        <v>138</v>
      </c>
      <c r="B202" s="58" t="s">
        <v>139</v>
      </c>
      <c r="C202" s="59"/>
    </row>
    <row r="203" spans="1:6">
      <c r="C203" s="40"/>
    </row>
    <row r="204" spans="1:6">
      <c r="A204" s="12">
        <v>1</v>
      </c>
      <c r="B204" t="s">
        <v>140</v>
      </c>
      <c r="C204" s="40"/>
    </row>
    <row r="205" spans="1:6">
      <c r="B205" t="s">
        <v>141</v>
      </c>
      <c r="C205" s="40"/>
    </row>
    <row r="206" spans="1:6">
      <c r="C206" s="40"/>
    </row>
    <row r="207" spans="1:6">
      <c r="B207" s="38" t="s">
        <v>47</v>
      </c>
      <c r="C207" s="39">
        <f>C178*1</f>
        <v>59</v>
      </c>
      <c r="D207" s="173"/>
      <c r="E207" s="173">
        <f>C207*D207</f>
        <v>0</v>
      </c>
    </row>
    <row r="208" spans="1:6">
      <c r="C208" s="40"/>
      <c r="D208" s="174"/>
      <c r="E208" s="174"/>
    </row>
    <row r="209" spans="1:5">
      <c r="A209" s="12">
        <v>2</v>
      </c>
      <c r="B209" t="s">
        <v>142</v>
      </c>
      <c r="C209" s="40"/>
      <c r="D209" s="174"/>
      <c r="E209" s="174"/>
    </row>
    <row r="210" spans="1:5">
      <c r="C210" s="40"/>
      <c r="D210" s="174"/>
      <c r="E210" s="174"/>
    </row>
    <row r="211" spans="1:5">
      <c r="B211" s="38" t="s">
        <v>75</v>
      </c>
      <c r="C211" s="39">
        <f>3*[5]List2!C1</f>
        <v>177</v>
      </c>
      <c r="D211" s="173"/>
      <c r="E211" s="173">
        <f>C211*D211</f>
        <v>0</v>
      </c>
    </row>
    <row r="212" spans="1:5">
      <c r="C212" s="40"/>
      <c r="D212" s="174"/>
      <c r="E212" s="174"/>
    </row>
    <row r="213" spans="1:5">
      <c r="A213" s="12">
        <v>3</v>
      </c>
      <c r="B213" t="s">
        <v>143</v>
      </c>
      <c r="C213" s="40"/>
      <c r="D213" s="174"/>
      <c r="E213" s="174"/>
    </row>
    <row r="214" spans="1:5">
      <c r="C214" s="40"/>
      <c r="D214" s="174"/>
      <c r="E214" s="174"/>
    </row>
    <row r="215" spans="1:5">
      <c r="B215" s="38" t="s">
        <v>47</v>
      </c>
      <c r="C215" s="39">
        <f>1*C207</f>
        <v>59</v>
      </c>
      <c r="D215" s="173"/>
      <c r="E215" s="173">
        <f>C215*D215</f>
        <v>0</v>
      </c>
    </row>
    <row r="216" spans="1:5">
      <c r="C216" s="40"/>
      <c r="D216" s="174"/>
      <c r="E216" s="174"/>
    </row>
    <row r="217" spans="1:5">
      <c r="A217" s="12">
        <v>4</v>
      </c>
      <c r="B217" t="s">
        <v>144</v>
      </c>
      <c r="C217" s="40"/>
      <c r="D217" s="174"/>
      <c r="E217" s="174"/>
    </row>
    <row r="218" spans="1:5">
      <c r="B218" t="s">
        <v>145</v>
      </c>
      <c r="C218" s="40"/>
      <c r="D218" s="174"/>
      <c r="E218" s="174"/>
    </row>
    <row r="219" spans="1:5">
      <c r="C219" s="40"/>
      <c r="D219" s="174"/>
      <c r="E219" s="174"/>
    </row>
    <row r="220" spans="1:5">
      <c r="B220" s="38" t="s">
        <v>47</v>
      </c>
      <c r="C220" s="39">
        <f>1*C215</f>
        <v>59</v>
      </c>
      <c r="D220" s="173"/>
      <c r="E220" s="173">
        <f>C220*D220</f>
        <v>0</v>
      </c>
    </row>
    <row r="221" spans="1:5">
      <c r="C221" s="40"/>
      <c r="D221" s="174"/>
      <c r="E221" s="174"/>
    </row>
    <row r="222" spans="1:5">
      <c r="A222" s="12">
        <v>5</v>
      </c>
      <c r="B222" t="s">
        <v>146</v>
      </c>
      <c r="C222" s="40"/>
      <c r="D222" s="174"/>
      <c r="E222" s="174"/>
    </row>
    <row r="223" spans="1:5">
      <c r="C223" s="40"/>
      <c r="D223" s="174"/>
      <c r="E223" s="174"/>
    </row>
    <row r="224" spans="1:5">
      <c r="B224" s="38" t="s">
        <v>47</v>
      </c>
      <c r="C224" s="39">
        <f>1*C220</f>
        <v>59</v>
      </c>
      <c r="D224" s="173"/>
      <c r="E224" s="173">
        <f>C224*D224</f>
        <v>0</v>
      </c>
    </row>
    <row r="225" spans="1:5">
      <c r="C225" s="40"/>
      <c r="D225" s="174"/>
      <c r="E225" s="174"/>
    </row>
    <row r="226" spans="1:5">
      <c r="A226" s="12">
        <v>6</v>
      </c>
      <c r="B226" t="s">
        <v>147</v>
      </c>
      <c r="C226" s="40"/>
      <c r="D226" s="174"/>
      <c r="E226" s="174"/>
    </row>
    <row r="227" spans="1:5">
      <c r="B227" t="s">
        <v>148</v>
      </c>
      <c r="C227" s="40"/>
      <c r="D227" s="174"/>
      <c r="E227" s="174"/>
    </row>
    <row r="228" spans="1:5">
      <c r="C228" s="40"/>
      <c r="D228" s="174"/>
      <c r="E228" s="174"/>
    </row>
    <row r="229" spans="1:5">
      <c r="B229" s="38" t="s">
        <v>136</v>
      </c>
      <c r="C229" s="39">
        <f>1*C195</f>
        <v>3</v>
      </c>
      <c r="D229" s="173"/>
      <c r="E229" s="173">
        <f>C229*D229</f>
        <v>0</v>
      </c>
    </row>
    <row r="230" spans="1:5">
      <c r="C230" s="40"/>
      <c r="D230" s="174"/>
      <c r="E230" s="174"/>
    </row>
    <row r="231" spans="1:5">
      <c r="A231" s="12">
        <v>7</v>
      </c>
      <c r="B231" s="38" t="s">
        <v>149</v>
      </c>
      <c r="C231" s="39">
        <v>5</v>
      </c>
      <c r="D231" s="173"/>
      <c r="E231" s="173">
        <f>C231*D231</f>
        <v>0</v>
      </c>
    </row>
    <row r="232" spans="1:5">
      <c r="C232" s="40"/>
      <c r="D232" s="174"/>
      <c r="E232" s="174"/>
    </row>
    <row r="233" spans="1:5">
      <c r="A233" s="12">
        <v>8</v>
      </c>
      <c r="B233" s="38" t="s">
        <v>151</v>
      </c>
      <c r="C233" s="39">
        <v>2</v>
      </c>
      <c r="D233" s="173"/>
      <c r="E233" s="173">
        <f>C233*D233</f>
        <v>0</v>
      </c>
    </row>
    <row r="234" spans="1:5">
      <c r="C234" s="40"/>
    </row>
    <row r="235" spans="1:5">
      <c r="A235" s="12">
        <v>9</v>
      </c>
      <c r="B235" s="38" t="s">
        <v>152</v>
      </c>
      <c r="C235" s="39">
        <v>1</v>
      </c>
      <c r="D235" s="173"/>
      <c r="E235" s="173">
        <f>C235*D235</f>
        <v>0</v>
      </c>
    </row>
    <row r="237" spans="1:5">
      <c r="A237" s="21"/>
      <c r="B237" s="41" t="s">
        <v>153</v>
      </c>
      <c r="C237" s="41"/>
      <c r="D237" s="175"/>
      <c r="E237" s="176">
        <f>E235+E233+E231+E229+E224+E220+E215+E211+E207</f>
        <v>0</v>
      </c>
    </row>
    <row r="239" spans="1:5">
      <c r="B239" s="53" t="s">
        <v>154</v>
      </c>
      <c r="C239" s="54"/>
    </row>
    <row r="241" spans="1:6">
      <c r="B241" s="33" t="s">
        <v>155</v>
      </c>
      <c r="C241" s="33"/>
      <c r="E241" s="179">
        <f>1*E41</f>
        <v>0</v>
      </c>
      <c r="F241" s="237" t="s">
        <v>156</v>
      </c>
    </row>
    <row r="242" spans="1:6">
      <c r="B242" s="33" t="s">
        <v>157</v>
      </c>
      <c r="C242" s="33"/>
      <c r="E242" s="179">
        <f>1*E161</f>
        <v>0</v>
      </c>
      <c r="F242" s="237" t="s">
        <v>156</v>
      </c>
    </row>
    <row r="243" spans="1:6">
      <c r="B243" s="33" t="s">
        <v>158</v>
      </c>
      <c r="C243" s="33"/>
      <c r="E243" s="179">
        <f>1*E198</f>
        <v>0</v>
      </c>
      <c r="F243" s="237" t="s">
        <v>156</v>
      </c>
    </row>
    <row r="244" spans="1:6">
      <c r="B244" s="33" t="s">
        <v>159</v>
      </c>
      <c r="C244" s="33"/>
      <c r="E244" s="179">
        <f>1*E237</f>
        <v>0</v>
      </c>
      <c r="F244" s="237" t="s">
        <v>156</v>
      </c>
    </row>
    <row r="245" spans="1:6">
      <c r="B245" s="55" t="s">
        <v>173</v>
      </c>
      <c r="C245" s="55"/>
      <c r="D245" s="183"/>
      <c r="E245" s="184">
        <f>(E244+E243+E242+E241)*0.03</f>
        <v>0</v>
      </c>
      <c r="F245" s="237" t="s">
        <v>156</v>
      </c>
    </row>
    <row r="246" spans="1:6">
      <c r="A246" s="12" t="s">
        <v>81</v>
      </c>
      <c r="B246" s="56" t="s">
        <v>161</v>
      </c>
      <c r="C246" s="50"/>
      <c r="D246" s="185"/>
      <c r="E246" s="186">
        <f>E245+E244+E243+E242+E241</f>
        <v>0</v>
      </c>
      <c r="F246" s="237" t="s">
        <v>162</v>
      </c>
    </row>
  </sheetData>
  <sheetProtection password="D017" sheet="1" objects="1" scenarios="1"/>
  <pageMargins left="0.7" right="0.7" top="0.75" bottom="0.75" header="0.3" footer="0.3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215"/>
  <sheetViews>
    <sheetView view="pageBreakPreview" topLeftCell="A169" zoomScaleSheetLayoutView="100" workbookViewId="0">
      <selection activeCell="D169" sqref="D1:F1048576"/>
    </sheetView>
  </sheetViews>
  <sheetFormatPr defaultRowHeight="15"/>
  <cols>
    <col min="1" max="1" width="3.5703125" style="12" customWidth="1"/>
    <col min="2" max="2" width="65" bestFit="1" customWidth="1"/>
    <col min="4" max="4" width="14.42578125" style="109" bestFit="1" customWidth="1"/>
    <col min="5" max="5" width="15.140625" style="109" bestFit="1" customWidth="1"/>
    <col min="6" max="6" width="2.5703125" style="113" customWidth="1"/>
    <col min="7" max="12" width="9.140625" style="12"/>
  </cols>
  <sheetData>
    <row r="1" spans="1:6" ht="18">
      <c r="B1" s="32" t="s">
        <v>179</v>
      </c>
    </row>
    <row r="3" spans="1:6">
      <c r="A3" s="34" t="s">
        <v>29</v>
      </c>
      <c r="B3" s="35" t="s">
        <v>30</v>
      </c>
      <c r="C3" s="35" t="s">
        <v>31</v>
      </c>
      <c r="D3" s="177" t="s">
        <v>32</v>
      </c>
      <c r="E3" s="177" t="s">
        <v>33</v>
      </c>
      <c r="F3" s="236"/>
    </row>
    <row r="4" spans="1:6">
      <c r="A4" s="36" t="s">
        <v>34</v>
      </c>
      <c r="B4" s="33" t="s">
        <v>35</v>
      </c>
    </row>
    <row r="6" spans="1:6">
      <c r="A6" s="12">
        <v>1</v>
      </c>
      <c r="B6" t="s">
        <v>36</v>
      </c>
    </row>
    <row r="7" spans="1:6">
      <c r="B7" t="s">
        <v>37</v>
      </c>
    </row>
    <row r="8" spans="1:6">
      <c r="B8" t="s">
        <v>38</v>
      </c>
    </row>
    <row r="9" spans="1:6">
      <c r="B9" t="s">
        <v>39</v>
      </c>
    </row>
    <row r="10" spans="1:6">
      <c r="B10" t="s">
        <v>40</v>
      </c>
    </row>
    <row r="11" spans="1:6">
      <c r="B11" t="s">
        <v>41</v>
      </c>
    </row>
    <row r="12" spans="1:6">
      <c r="B12" t="s">
        <v>42</v>
      </c>
    </row>
    <row r="13" spans="1:6">
      <c r="B13" t="s">
        <v>43</v>
      </c>
    </row>
    <row r="15" spans="1:6">
      <c r="B15" s="38" t="s">
        <v>44</v>
      </c>
      <c r="C15" s="39">
        <v>1</v>
      </c>
      <c r="D15" s="173"/>
      <c r="E15" s="173">
        <f>C15*D15</f>
        <v>0</v>
      </c>
    </row>
    <row r="16" spans="1:6">
      <c r="C16" s="40"/>
      <c r="D16" s="174"/>
      <c r="E16" s="174"/>
    </row>
    <row r="17" spans="1:5">
      <c r="A17" s="12">
        <v>2</v>
      </c>
      <c r="B17" t="s">
        <v>45</v>
      </c>
      <c r="C17" s="40"/>
      <c r="D17" s="174"/>
      <c r="E17" s="174"/>
    </row>
    <row r="18" spans="1:5">
      <c r="B18" t="s">
        <v>46</v>
      </c>
      <c r="C18" s="40"/>
      <c r="D18" s="174"/>
      <c r="E18" s="174"/>
    </row>
    <row r="19" spans="1:5">
      <c r="C19" s="40"/>
      <c r="D19" s="174"/>
      <c r="E19" s="174"/>
    </row>
    <row r="20" spans="1:5">
      <c r="B20" s="38" t="s">
        <v>47</v>
      </c>
      <c r="C20" s="39">
        <v>49.39</v>
      </c>
      <c r="D20" s="173"/>
      <c r="E20" s="173">
        <f>C20*D20</f>
        <v>0</v>
      </c>
    </row>
    <row r="21" spans="1:5">
      <c r="C21" s="40"/>
      <c r="D21" s="174"/>
      <c r="E21" s="174"/>
    </row>
    <row r="22" spans="1:5">
      <c r="A22" s="12">
        <v>3</v>
      </c>
      <c r="B22" t="s">
        <v>48</v>
      </c>
      <c r="C22" s="40"/>
      <c r="D22" s="174"/>
      <c r="E22" s="174"/>
    </row>
    <row r="23" spans="1:5">
      <c r="C23" s="40"/>
      <c r="D23" s="174"/>
      <c r="E23" s="174"/>
    </row>
    <row r="24" spans="1:5">
      <c r="B24" s="38" t="s">
        <v>44</v>
      </c>
      <c r="C24" s="39">
        <f>[6]List2!C3+[6]List2!C4+[6]List2!C6+[6]List2!C7+[6]List2!C5</f>
        <v>2</v>
      </c>
      <c r="D24" s="173"/>
      <c r="E24" s="173">
        <f>C24*D24</f>
        <v>0</v>
      </c>
    </row>
    <row r="25" spans="1:5">
      <c r="C25" s="40"/>
      <c r="D25" s="174"/>
      <c r="E25" s="174"/>
    </row>
    <row r="26" spans="1:5">
      <c r="A26" s="12">
        <v>4</v>
      </c>
      <c r="B26" t="s">
        <v>49</v>
      </c>
      <c r="C26" s="40"/>
      <c r="D26" s="174"/>
      <c r="E26" s="174"/>
    </row>
    <row r="27" spans="1:5">
      <c r="B27" t="s">
        <v>50</v>
      </c>
      <c r="C27" s="40"/>
      <c r="D27" s="174"/>
      <c r="E27" s="174"/>
    </row>
    <row r="28" spans="1:5">
      <c r="B28" t="s">
        <v>51</v>
      </c>
      <c r="C28" s="40"/>
      <c r="D28" s="174"/>
      <c r="E28" s="174"/>
    </row>
    <row r="29" spans="1:5">
      <c r="B29" t="s">
        <v>52</v>
      </c>
      <c r="C29" s="40"/>
      <c r="D29" s="174"/>
      <c r="E29" s="174"/>
    </row>
    <row r="30" spans="1:5">
      <c r="C30" s="40"/>
      <c r="D30" s="174"/>
      <c r="E30" s="174"/>
    </row>
    <row r="31" spans="1:5">
      <c r="B31" s="38" t="s">
        <v>53</v>
      </c>
      <c r="C31" s="39">
        <v>1</v>
      </c>
      <c r="D31" s="173"/>
      <c r="E31" s="173">
        <f>C31*D31</f>
        <v>0</v>
      </c>
    </row>
    <row r="32" spans="1:5">
      <c r="C32" s="40"/>
      <c r="D32" s="174"/>
      <c r="E32" s="174"/>
    </row>
    <row r="33" spans="1:6">
      <c r="A33" s="12">
        <v>5</v>
      </c>
      <c r="B33" t="s">
        <v>54</v>
      </c>
      <c r="C33" s="40"/>
      <c r="D33" s="174"/>
      <c r="E33" s="174"/>
    </row>
    <row r="34" spans="1:6">
      <c r="B34" t="s">
        <v>55</v>
      </c>
      <c r="C34" s="40"/>
      <c r="D34" s="174"/>
      <c r="E34" s="174"/>
    </row>
    <row r="35" spans="1:6">
      <c r="B35" t="s">
        <v>56</v>
      </c>
      <c r="C35" s="40"/>
      <c r="D35" s="174"/>
      <c r="E35" s="174"/>
    </row>
    <row r="36" spans="1:6">
      <c r="B36" t="s">
        <v>57</v>
      </c>
      <c r="C36" s="40"/>
      <c r="D36" s="174"/>
      <c r="E36" s="174"/>
    </row>
    <row r="37" spans="1:6">
      <c r="C37" s="40"/>
      <c r="D37" s="174"/>
      <c r="E37" s="174"/>
    </row>
    <row r="38" spans="1:6">
      <c r="B38" s="38" t="s">
        <v>53</v>
      </c>
      <c r="C38" s="39">
        <v>1</v>
      </c>
      <c r="D38" s="173"/>
      <c r="E38" s="173">
        <f>C38*D38</f>
        <v>0</v>
      </c>
    </row>
    <row r="39" spans="1:6">
      <c r="C39" s="40"/>
    </row>
    <row r="40" spans="1:6">
      <c r="C40" s="40"/>
    </row>
    <row r="41" spans="1:6">
      <c r="B41" s="41" t="s">
        <v>58</v>
      </c>
      <c r="C41" s="42"/>
      <c r="D41" s="175"/>
      <c r="E41" s="176">
        <f>E38+E31+E24+E20+E15</f>
        <v>0</v>
      </c>
    </row>
    <row r="42" spans="1:6">
      <c r="C42" s="40"/>
    </row>
    <row r="43" spans="1:6">
      <c r="C43" s="40"/>
    </row>
    <row r="44" spans="1:6">
      <c r="A44" s="34" t="s">
        <v>29</v>
      </c>
      <c r="B44" s="35" t="s">
        <v>30</v>
      </c>
      <c r="C44" s="43" t="s">
        <v>31</v>
      </c>
      <c r="D44" s="177" t="s">
        <v>32</v>
      </c>
      <c r="E44" s="177" t="s">
        <v>33</v>
      </c>
      <c r="F44" s="236"/>
    </row>
    <row r="45" spans="1:6">
      <c r="A45" s="12" t="s">
        <v>59</v>
      </c>
      <c r="B45" t="s">
        <v>60</v>
      </c>
      <c r="C45" s="40"/>
    </row>
    <row r="46" spans="1:6">
      <c r="C46" s="40"/>
    </row>
    <row r="47" spans="1:6">
      <c r="A47" s="12">
        <v>1</v>
      </c>
      <c r="B47" t="s">
        <v>61</v>
      </c>
      <c r="C47" s="40"/>
    </row>
    <row r="48" spans="1:6">
      <c r="B48" t="s">
        <v>62</v>
      </c>
      <c r="C48" s="40"/>
    </row>
    <row r="49" spans="1:5">
      <c r="B49" t="s">
        <v>63</v>
      </c>
      <c r="C49" s="40"/>
    </row>
    <row r="50" spans="1:5">
      <c r="B50" t="s">
        <v>64</v>
      </c>
      <c r="C50" s="40"/>
    </row>
    <row r="51" spans="1:5">
      <c r="B51" t="s">
        <v>65</v>
      </c>
      <c r="C51" s="40"/>
    </row>
    <row r="52" spans="1:5">
      <c r="B52" t="s">
        <v>66</v>
      </c>
      <c r="C52" s="40"/>
    </row>
    <row r="53" spans="1:5">
      <c r="B53" t="s">
        <v>67</v>
      </c>
      <c r="C53" s="40"/>
    </row>
    <row r="54" spans="1:5">
      <c r="C54" s="40"/>
    </row>
    <row r="55" spans="1:5">
      <c r="B55" s="38" t="s">
        <v>68</v>
      </c>
      <c r="C55" s="39">
        <v>73.34</v>
      </c>
      <c r="D55" s="173"/>
      <c r="E55" s="173">
        <f>C55*D55</f>
        <v>0</v>
      </c>
    </row>
    <row r="56" spans="1:5">
      <c r="C56" s="40"/>
      <c r="D56" s="174"/>
      <c r="E56" s="174"/>
    </row>
    <row r="57" spans="1:5">
      <c r="C57" s="40"/>
      <c r="D57" s="174"/>
      <c r="E57" s="174"/>
    </row>
    <row r="58" spans="1:5">
      <c r="A58" s="12">
        <v>2</v>
      </c>
      <c r="B58" t="s">
        <v>164</v>
      </c>
      <c r="C58" s="40"/>
      <c r="D58" s="174"/>
      <c r="E58" s="174"/>
    </row>
    <row r="59" spans="1:5">
      <c r="B59" t="s">
        <v>165</v>
      </c>
      <c r="C59" s="40"/>
      <c r="D59" s="174"/>
      <c r="E59" s="174"/>
    </row>
    <row r="60" spans="1:5">
      <c r="B60" t="s">
        <v>166</v>
      </c>
      <c r="C60" s="40"/>
      <c r="D60" s="174"/>
      <c r="E60" s="174"/>
    </row>
    <row r="61" spans="1:5">
      <c r="B61" t="s">
        <v>64</v>
      </c>
      <c r="C61" s="40"/>
      <c r="D61" s="174"/>
      <c r="E61" s="174"/>
    </row>
    <row r="62" spans="1:5">
      <c r="B62" t="s">
        <v>65</v>
      </c>
      <c r="C62" s="40"/>
      <c r="D62" s="174"/>
      <c r="E62" s="174"/>
    </row>
    <row r="63" spans="1:5">
      <c r="B63" s="38" t="s">
        <v>68</v>
      </c>
      <c r="C63" s="39">
        <v>26.67</v>
      </c>
      <c r="D63" s="173"/>
      <c r="E63" s="173">
        <f>C63*D63</f>
        <v>0</v>
      </c>
    </row>
    <row r="64" spans="1:5">
      <c r="C64" s="40"/>
      <c r="D64" s="174"/>
      <c r="E64" s="174"/>
    </row>
    <row r="65" spans="1:5">
      <c r="A65" s="12">
        <v>3</v>
      </c>
      <c r="B65" t="s">
        <v>73</v>
      </c>
      <c r="C65" s="40"/>
      <c r="D65" s="174"/>
      <c r="E65" s="174"/>
    </row>
    <row r="66" spans="1:5">
      <c r="B66" t="s">
        <v>74</v>
      </c>
      <c r="C66" s="40"/>
      <c r="D66" s="174"/>
      <c r="E66" s="174"/>
    </row>
    <row r="67" spans="1:5">
      <c r="B67" t="s">
        <v>64</v>
      </c>
      <c r="C67" s="40"/>
      <c r="D67" s="174"/>
      <c r="E67" s="174"/>
    </row>
    <row r="68" spans="1:5">
      <c r="B68" t="s">
        <v>65</v>
      </c>
      <c r="C68" s="40"/>
      <c r="D68" s="174"/>
      <c r="E68" s="174"/>
    </row>
    <row r="69" spans="1:5">
      <c r="C69" s="40"/>
      <c r="D69" s="174"/>
      <c r="E69" s="174"/>
    </row>
    <row r="70" spans="1:5">
      <c r="B70" s="38" t="s">
        <v>68</v>
      </c>
      <c r="C70" s="39">
        <v>26.67</v>
      </c>
      <c r="D70" s="173"/>
      <c r="E70" s="173">
        <f>C70*D70</f>
        <v>0</v>
      </c>
    </row>
    <row r="71" spans="1:5">
      <c r="C71" s="40"/>
      <c r="D71" s="174"/>
      <c r="E71" s="174"/>
    </row>
    <row r="72" spans="1:5">
      <c r="C72" s="40"/>
      <c r="D72" s="174"/>
      <c r="E72" s="174"/>
    </row>
    <row r="73" spans="1:5">
      <c r="A73" s="12">
        <v>4</v>
      </c>
      <c r="B73" t="s">
        <v>76</v>
      </c>
      <c r="C73" s="40"/>
      <c r="D73" s="174"/>
      <c r="E73" s="174"/>
    </row>
    <row r="74" spans="1:5">
      <c r="B74" t="s">
        <v>77</v>
      </c>
      <c r="C74" s="40"/>
      <c r="D74" s="174"/>
      <c r="E74" s="174"/>
    </row>
    <row r="75" spans="1:5">
      <c r="B75" t="s">
        <v>64</v>
      </c>
      <c r="C75" s="40"/>
      <c r="D75" s="174"/>
      <c r="E75" s="174"/>
    </row>
    <row r="76" spans="1:5">
      <c r="B76" t="s">
        <v>65</v>
      </c>
      <c r="C76" s="40"/>
      <c r="D76" s="174"/>
      <c r="E76" s="174"/>
    </row>
    <row r="77" spans="1:5">
      <c r="C77" s="40"/>
      <c r="D77" s="174"/>
      <c r="E77" s="174"/>
    </row>
    <row r="78" spans="1:5">
      <c r="B78" s="38" t="s">
        <v>75</v>
      </c>
      <c r="C78" s="39">
        <v>162.99</v>
      </c>
      <c r="D78" s="173"/>
      <c r="E78" s="173">
        <f>C78*D78</f>
        <v>0</v>
      </c>
    </row>
    <row r="79" spans="1:5">
      <c r="C79" s="40"/>
      <c r="D79" s="174"/>
      <c r="E79" s="174"/>
    </row>
    <row r="80" spans="1:5">
      <c r="A80" s="12">
        <v>5</v>
      </c>
      <c r="B80" t="s">
        <v>78</v>
      </c>
      <c r="C80" s="40"/>
      <c r="D80" s="174"/>
      <c r="E80" s="174"/>
    </row>
    <row r="81" spans="1:5">
      <c r="B81" t="s">
        <v>79</v>
      </c>
      <c r="C81" s="40"/>
      <c r="D81" s="174"/>
      <c r="E81" s="174"/>
    </row>
    <row r="82" spans="1:5">
      <c r="B82" t="s">
        <v>80</v>
      </c>
      <c r="C82" s="40"/>
      <c r="D82" s="174"/>
      <c r="E82" s="174"/>
    </row>
    <row r="83" spans="1:5">
      <c r="C83" s="40"/>
      <c r="D83" s="174"/>
      <c r="E83" s="174"/>
    </row>
    <row r="84" spans="1:5">
      <c r="B84" s="38" t="s">
        <v>75</v>
      </c>
      <c r="C84" s="39">
        <v>44.45</v>
      </c>
      <c r="D84" s="173"/>
      <c r="E84" s="173">
        <f>C84*D84</f>
        <v>0</v>
      </c>
    </row>
    <row r="85" spans="1:5">
      <c r="C85" s="40" t="s">
        <v>81</v>
      </c>
      <c r="D85" s="174"/>
      <c r="E85" s="174"/>
    </row>
    <row r="86" spans="1:5">
      <c r="A86" s="12">
        <v>6</v>
      </c>
      <c r="B86" t="s">
        <v>82</v>
      </c>
      <c r="C86" s="40"/>
      <c r="D86" s="174"/>
      <c r="E86" s="174"/>
    </row>
    <row r="87" spans="1:5">
      <c r="B87" t="s">
        <v>83</v>
      </c>
      <c r="C87" s="40"/>
      <c r="D87" s="174"/>
      <c r="E87" s="174"/>
    </row>
    <row r="88" spans="1:5">
      <c r="B88" t="s">
        <v>84</v>
      </c>
      <c r="C88" s="40"/>
      <c r="D88" s="174"/>
      <c r="E88" s="174"/>
    </row>
    <row r="89" spans="1:5">
      <c r="B89" t="s">
        <v>64</v>
      </c>
      <c r="C89" s="40"/>
      <c r="D89" s="174"/>
      <c r="E89" s="174"/>
    </row>
    <row r="90" spans="1:5">
      <c r="B90" t="s">
        <v>65</v>
      </c>
      <c r="C90" s="40"/>
      <c r="D90" s="174"/>
      <c r="E90" s="174"/>
    </row>
    <row r="91" spans="1:5">
      <c r="C91" s="40"/>
      <c r="D91" s="174"/>
      <c r="E91" s="174"/>
    </row>
    <row r="92" spans="1:5">
      <c r="B92" s="38" t="s">
        <v>68</v>
      </c>
      <c r="C92" s="39">
        <v>15.36</v>
      </c>
      <c r="D92" s="173"/>
      <c r="E92" s="173">
        <f>C92*D92</f>
        <v>0</v>
      </c>
    </row>
    <row r="93" spans="1:5">
      <c r="B93" s="12"/>
      <c r="C93" s="44"/>
      <c r="D93" s="178"/>
      <c r="E93" s="178"/>
    </row>
    <row r="94" spans="1:5">
      <c r="B94" s="12"/>
      <c r="C94" s="44"/>
      <c r="D94" s="178"/>
      <c r="E94" s="178"/>
    </row>
    <row r="95" spans="1:5">
      <c r="A95" s="12">
        <v>7</v>
      </c>
      <c r="B95" t="s">
        <v>85</v>
      </c>
      <c r="C95" s="40"/>
      <c r="D95" s="174"/>
      <c r="E95" s="174"/>
    </row>
    <row r="96" spans="1:5">
      <c r="B96" t="s">
        <v>86</v>
      </c>
      <c r="C96" s="40"/>
      <c r="D96" s="174"/>
      <c r="E96" s="174"/>
    </row>
    <row r="97" spans="1:5">
      <c r="B97" t="s">
        <v>87</v>
      </c>
      <c r="C97" s="40"/>
      <c r="D97" s="174"/>
      <c r="E97" s="174"/>
    </row>
    <row r="98" spans="1:5">
      <c r="B98" t="s">
        <v>88</v>
      </c>
      <c r="C98" s="40"/>
      <c r="D98" s="174"/>
      <c r="E98" s="174"/>
    </row>
    <row r="99" spans="1:5">
      <c r="B99" t="s">
        <v>64</v>
      </c>
      <c r="C99" s="40"/>
      <c r="D99" s="174"/>
      <c r="E99" s="174"/>
    </row>
    <row r="100" spans="1:5">
      <c r="B100" t="s">
        <v>65</v>
      </c>
      <c r="C100" s="40"/>
      <c r="D100" s="174"/>
      <c r="E100" s="174"/>
    </row>
    <row r="101" spans="1:5">
      <c r="C101" s="40"/>
      <c r="D101" s="174"/>
      <c r="E101" s="174"/>
    </row>
    <row r="102" spans="1:5">
      <c r="B102" s="38" t="s">
        <v>68</v>
      </c>
      <c r="C102" s="39">
        <v>26.67</v>
      </c>
      <c r="D102" s="173"/>
      <c r="E102" s="173">
        <f>C102*D102</f>
        <v>0</v>
      </c>
    </row>
    <row r="103" spans="1:5">
      <c r="C103" s="40"/>
      <c r="D103" s="174"/>
      <c r="E103" s="174"/>
    </row>
    <row r="104" spans="1:5">
      <c r="A104" s="12">
        <v>8</v>
      </c>
      <c r="B104" t="s">
        <v>167</v>
      </c>
      <c r="C104" s="40"/>
      <c r="D104" s="174"/>
      <c r="E104" s="174"/>
    </row>
    <row r="105" spans="1:5">
      <c r="B105" t="s">
        <v>168</v>
      </c>
      <c r="C105" s="40"/>
      <c r="D105" s="174"/>
      <c r="E105" s="174"/>
    </row>
    <row r="106" spans="1:5">
      <c r="B106" t="s">
        <v>169</v>
      </c>
      <c r="C106" s="40"/>
      <c r="D106" s="174"/>
      <c r="E106" s="174"/>
    </row>
    <row r="107" spans="1:5">
      <c r="B107" t="s">
        <v>170</v>
      </c>
      <c r="C107" s="40"/>
      <c r="D107" s="174"/>
      <c r="E107" s="174"/>
    </row>
    <row r="108" spans="1:5">
      <c r="B108" t="s">
        <v>171</v>
      </c>
      <c r="C108" s="40"/>
      <c r="D108" s="174"/>
      <c r="E108" s="174"/>
    </row>
    <row r="109" spans="1:5">
      <c r="B109" t="s">
        <v>64</v>
      </c>
      <c r="C109" s="40"/>
      <c r="D109" s="174"/>
      <c r="E109" s="174"/>
    </row>
    <row r="110" spans="1:5">
      <c r="B110" t="s">
        <v>65</v>
      </c>
      <c r="C110" s="40"/>
      <c r="D110" s="174"/>
      <c r="E110" s="174"/>
    </row>
    <row r="111" spans="1:5">
      <c r="C111" s="40"/>
      <c r="D111" s="174"/>
      <c r="E111" s="174"/>
    </row>
    <row r="112" spans="1:5">
      <c r="B112" s="38" t="s">
        <v>68</v>
      </c>
      <c r="C112" s="39">
        <v>28.89</v>
      </c>
      <c r="D112" s="173"/>
      <c r="E112" s="173">
        <f>C112*D112</f>
        <v>0</v>
      </c>
    </row>
    <row r="113" spans="1:5">
      <c r="C113" s="40"/>
      <c r="D113" s="174"/>
      <c r="E113" s="174"/>
    </row>
    <row r="114" spans="1:5">
      <c r="A114" s="12">
        <v>9</v>
      </c>
      <c r="B114" t="s">
        <v>89</v>
      </c>
      <c r="C114" s="40"/>
      <c r="D114" s="174"/>
      <c r="E114" s="174"/>
    </row>
    <row r="115" spans="1:5">
      <c r="B115" t="s">
        <v>90</v>
      </c>
      <c r="C115" s="40"/>
      <c r="D115" s="174"/>
      <c r="E115" s="174"/>
    </row>
    <row r="116" spans="1:5">
      <c r="B116" t="s">
        <v>91</v>
      </c>
      <c r="C116" s="40"/>
      <c r="D116" s="174"/>
      <c r="E116" s="174"/>
    </row>
    <row r="117" spans="1:5">
      <c r="B117" t="s">
        <v>64</v>
      </c>
      <c r="C117" s="40"/>
      <c r="D117" s="174"/>
      <c r="E117" s="174"/>
    </row>
    <row r="118" spans="1:5">
      <c r="B118" t="s">
        <v>65</v>
      </c>
      <c r="C118" s="40"/>
      <c r="D118" s="174"/>
      <c r="E118" s="174"/>
    </row>
    <row r="119" spans="1:5">
      <c r="C119" s="40"/>
      <c r="D119" s="174"/>
      <c r="E119" s="174"/>
    </row>
    <row r="120" spans="1:5">
      <c r="B120" s="38" t="s">
        <v>68</v>
      </c>
      <c r="C120" s="39">
        <f>C92+C102+C70</f>
        <v>68.7</v>
      </c>
      <c r="D120" s="173"/>
      <c r="E120" s="173">
        <f>C120*D120</f>
        <v>0</v>
      </c>
    </row>
    <row r="121" spans="1:5">
      <c r="C121" s="40"/>
      <c r="D121" s="174"/>
      <c r="E121" s="174"/>
    </row>
    <row r="122" spans="1:5">
      <c r="C122" s="40"/>
      <c r="D122" s="174"/>
      <c r="E122" s="174"/>
    </row>
    <row r="123" spans="1:5">
      <c r="A123" s="12">
        <v>10</v>
      </c>
      <c r="B123" t="s">
        <v>172</v>
      </c>
      <c r="C123" s="40"/>
      <c r="D123" s="174"/>
      <c r="E123" s="174"/>
    </row>
    <row r="124" spans="1:5">
      <c r="B124" t="s">
        <v>56</v>
      </c>
      <c r="C124" s="40"/>
      <c r="D124" s="174"/>
      <c r="E124" s="174"/>
    </row>
    <row r="125" spans="1:5">
      <c r="B125" t="s">
        <v>57</v>
      </c>
      <c r="C125" s="40"/>
      <c r="D125" s="174"/>
      <c r="E125" s="174"/>
    </row>
    <row r="126" spans="1:5">
      <c r="C126" s="40"/>
      <c r="D126" s="174"/>
      <c r="E126" s="174"/>
    </row>
    <row r="127" spans="1:5">
      <c r="B127" s="38" t="s">
        <v>53</v>
      </c>
      <c r="C127" s="39">
        <v>1</v>
      </c>
      <c r="D127" s="173"/>
      <c r="E127" s="173">
        <f>C127*D127</f>
        <v>0</v>
      </c>
    </row>
    <row r="128" spans="1:5">
      <c r="C128" s="40"/>
    </row>
    <row r="129" spans="1:6">
      <c r="B129" s="33" t="s">
        <v>92</v>
      </c>
      <c r="C129" s="45"/>
      <c r="D129" s="190"/>
    </row>
    <row r="130" spans="1:6">
      <c r="B130" s="33" t="s">
        <v>93</v>
      </c>
      <c r="C130" s="45"/>
      <c r="D130" s="190"/>
    </row>
    <row r="131" spans="1:6">
      <c r="B131" s="33" t="s">
        <v>94</v>
      </c>
      <c r="C131" s="45"/>
      <c r="D131" s="190"/>
    </row>
    <row r="132" spans="1:6">
      <c r="B132" s="33" t="s">
        <v>95</v>
      </c>
      <c r="C132" s="45"/>
      <c r="D132" s="190"/>
    </row>
    <row r="133" spans="1:6">
      <c r="B133" s="33" t="s">
        <v>96</v>
      </c>
      <c r="C133" s="45"/>
      <c r="D133" s="190"/>
    </row>
    <row r="134" spans="1:6">
      <c r="C134" s="40"/>
    </row>
    <row r="135" spans="1:6">
      <c r="B135" s="41" t="s">
        <v>97</v>
      </c>
      <c r="C135" s="42"/>
      <c r="D135" s="175"/>
      <c r="E135" s="176">
        <f>E127+E120+E112+E102+E92+E84+E78+E70+E63+E55</f>
        <v>0</v>
      </c>
    </row>
    <row r="136" spans="1:6">
      <c r="C136" s="40"/>
    </row>
    <row r="137" spans="1:6">
      <c r="C137" s="40"/>
    </row>
    <row r="138" spans="1:6">
      <c r="A138" s="34" t="s">
        <v>29</v>
      </c>
      <c r="B138" s="35" t="s">
        <v>30</v>
      </c>
      <c r="C138" s="43" t="s">
        <v>31</v>
      </c>
      <c r="D138" s="177" t="s">
        <v>32</v>
      </c>
      <c r="E138" s="177" t="s">
        <v>33</v>
      </c>
      <c r="F138" s="236"/>
    </row>
    <row r="139" spans="1:6">
      <c r="A139" s="12" t="s">
        <v>98</v>
      </c>
      <c r="B139" t="s">
        <v>99</v>
      </c>
      <c r="C139" s="40"/>
    </row>
    <row r="140" spans="1:6">
      <c r="C140" s="40"/>
    </row>
    <row r="141" spans="1:6">
      <c r="C141" s="40"/>
    </row>
    <row r="142" spans="1:6">
      <c r="C142" s="40"/>
    </row>
    <row r="143" spans="1:6">
      <c r="A143" s="12">
        <v>1</v>
      </c>
      <c r="B143" t="s">
        <v>100</v>
      </c>
      <c r="C143" s="40"/>
    </row>
    <row r="144" spans="1:6">
      <c r="B144" t="s">
        <v>101</v>
      </c>
      <c r="C144" s="40"/>
    </row>
    <row r="145" spans="1:5">
      <c r="B145" t="s">
        <v>102</v>
      </c>
      <c r="C145" s="40"/>
    </row>
    <row r="146" spans="1:5">
      <c r="C146" s="40"/>
    </row>
    <row r="147" spans="1:5">
      <c r="B147" s="38" t="s">
        <v>47</v>
      </c>
      <c r="C147" s="39">
        <f>1*[6]List2!C9</f>
        <v>50</v>
      </c>
      <c r="D147" s="173"/>
      <c r="E147" s="173">
        <f>C147*D147</f>
        <v>0</v>
      </c>
    </row>
    <row r="148" spans="1:5">
      <c r="B148" s="12"/>
      <c r="C148" s="44"/>
      <c r="D148" s="178"/>
      <c r="E148" s="178"/>
    </row>
    <row r="149" spans="1:5">
      <c r="B149" s="12"/>
      <c r="C149" s="44"/>
      <c r="D149" s="178"/>
      <c r="E149" s="178"/>
    </row>
    <row r="150" spans="1:5">
      <c r="B150" s="12"/>
      <c r="C150" s="44"/>
      <c r="D150" s="178"/>
      <c r="E150" s="178"/>
    </row>
    <row r="151" spans="1:5">
      <c r="A151" s="12">
        <v>2</v>
      </c>
      <c r="B151" t="s">
        <v>110</v>
      </c>
      <c r="C151" s="40"/>
      <c r="D151" s="174"/>
      <c r="E151" s="174"/>
    </row>
    <row r="152" spans="1:5">
      <c r="B152" t="s">
        <v>111</v>
      </c>
      <c r="C152" s="40"/>
      <c r="D152" s="174"/>
      <c r="E152" s="174"/>
    </row>
    <row r="153" spans="1:5">
      <c r="B153" t="s">
        <v>112</v>
      </c>
      <c r="C153" s="40"/>
      <c r="D153" s="174"/>
      <c r="E153" s="174"/>
    </row>
    <row r="154" spans="1:5">
      <c r="C154" s="40"/>
      <c r="D154" s="174"/>
      <c r="E154" s="174"/>
    </row>
    <row r="155" spans="1:5">
      <c r="B155" s="38" t="s">
        <v>44</v>
      </c>
      <c r="C155" s="39">
        <f>1*[6]List2!C4</f>
        <v>2</v>
      </c>
      <c r="D155" s="173"/>
      <c r="E155" s="173">
        <f>C155*D155</f>
        <v>0</v>
      </c>
    </row>
    <row r="156" spans="1:5">
      <c r="C156" s="40"/>
      <c r="D156" s="174"/>
      <c r="E156" s="174"/>
    </row>
    <row r="157" spans="1:5">
      <c r="C157" s="40"/>
      <c r="D157" s="174"/>
      <c r="E157" s="174"/>
    </row>
    <row r="158" spans="1:5">
      <c r="C158" s="40"/>
      <c r="D158" s="174"/>
      <c r="E158" s="174"/>
    </row>
    <row r="159" spans="1:5">
      <c r="A159" s="12">
        <v>3</v>
      </c>
      <c r="B159" t="s">
        <v>132</v>
      </c>
      <c r="C159" s="40"/>
      <c r="D159" s="174"/>
      <c r="E159" s="174"/>
    </row>
    <row r="160" spans="1:5">
      <c r="B160" t="s">
        <v>133</v>
      </c>
      <c r="C160" s="40"/>
      <c r="D160" s="174"/>
      <c r="E160" s="174"/>
    </row>
    <row r="161" spans="1:6">
      <c r="B161" t="s">
        <v>134</v>
      </c>
      <c r="C161" s="40"/>
      <c r="D161" s="174"/>
      <c r="E161" s="174"/>
    </row>
    <row r="162" spans="1:6">
      <c r="B162" t="s">
        <v>135</v>
      </c>
      <c r="C162" s="40"/>
      <c r="D162" s="174"/>
      <c r="E162" s="174"/>
    </row>
    <row r="163" spans="1:6">
      <c r="C163" s="40"/>
      <c r="D163" s="174"/>
      <c r="E163" s="174"/>
    </row>
    <row r="164" spans="1:6">
      <c r="B164" s="38" t="s">
        <v>44</v>
      </c>
      <c r="C164" s="39">
        <f>C155*1</f>
        <v>2</v>
      </c>
      <c r="D164" s="173"/>
      <c r="E164" s="173">
        <f>C164*D164</f>
        <v>0</v>
      </c>
    </row>
    <row r="165" spans="1:6">
      <c r="C165" s="40"/>
    </row>
    <row r="166" spans="1:6">
      <c r="B166" s="2"/>
      <c r="C166" s="52"/>
      <c r="D166" s="193"/>
      <c r="E166" s="193"/>
    </row>
    <row r="167" spans="1:6">
      <c r="B167" s="41" t="s">
        <v>137</v>
      </c>
      <c r="C167" s="42"/>
      <c r="D167" s="175"/>
      <c r="E167" s="176">
        <f>E164+E155+E147</f>
        <v>0</v>
      </c>
    </row>
    <row r="168" spans="1:6">
      <c r="C168" s="40"/>
    </row>
    <row r="169" spans="1:6">
      <c r="C169" s="40"/>
    </row>
    <row r="170" spans="1:6">
      <c r="A170" s="34" t="s">
        <v>29</v>
      </c>
      <c r="B170" s="35" t="s">
        <v>30</v>
      </c>
      <c r="C170" s="43" t="s">
        <v>31</v>
      </c>
      <c r="D170" s="177" t="s">
        <v>32</v>
      </c>
      <c r="E170" s="177" t="s">
        <v>33</v>
      </c>
      <c r="F170" s="236"/>
    </row>
    <row r="171" spans="1:6">
      <c r="A171" s="12" t="s">
        <v>138</v>
      </c>
      <c r="B171" t="s">
        <v>139</v>
      </c>
      <c r="C171" s="40"/>
    </row>
    <row r="172" spans="1:6">
      <c r="C172" s="40"/>
    </row>
    <row r="173" spans="1:6">
      <c r="A173" s="12">
        <v>1</v>
      </c>
      <c r="B173" t="s">
        <v>140</v>
      </c>
      <c r="C173" s="40"/>
    </row>
    <row r="174" spans="1:6">
      <c r="B174" t="s">
        <v>141</v>
      </c>
      <c r="C174" s="40"/>
    </row>
    <row r="175" spans="1:6">
      <c r="C175" s="40"/>
    </row>
    <row r="176" spans="1:6">
      <c r="B176" s="38" t="s">
        <v>47</v>
      </c>
      <c r="C176" s="39">
        <f>C147*1</f>
        <v>50</v>
      </c>
      <c r="D176" s="173"/>
      <c r="E176" s="173">
        <f>C176*D176</f>
        <v>0</v>
      </c>
    </row>
    <row r="177" spans="1:5">
      <c r="C177" s="40"/>
      <c r="D177" s="174"/>
      <c r="E177" s="174"/>
    </row>
    <row r="178" spans="1:5">
      <c r="A178" s="12">
        <v>2</v>
      </c>
      <c r="B178" t="s">
        <v>142</v>
      </c>
      <c r="C178" s="40"/>
      <c r="D178" s="174"/>
      <c r="E178" s="174"/>
    </row>
    <row r="179" spans="1:5">
      <c r="C179" s="40"/>
      <c r="D179" s="174"/>
      <c r="E179" s="174"/>
    </row>
    <row r="180" spans="1:5">
      <c r="B180" s="38" t="s">
        <v>75</v>
      </c>
      <c r="C180" s="39">
        <f>3*[6]List2!C1</f>
        <v>150</v>
      </c>
      <c r="D180" s="173"/>
      <c r="E180" s="173">
        <f>C180*D180</f>
        <v>0</v>
      </c>
    </row>
    <row r="181" spans="1:5">
      <c r="C181" s="40"/>
      <c r="D181" s="174"/>
      <c r="E181" s="174"/>
    </row>
    <row r="182" spans="1:5">
      <c r="A182" s="12">
        <v>3</v>
      </c>
      <c r="B182" t="s">
        <v>143</v>
      </c>
      <c r="C182" s="40"/>
      <c r="D182" s="174"/>
      <c r="E182" s="174"/>
    </row>
    <row r="183" spans="1:5">
      <c r="C183" s="40"/>
      <c r="D183" s="174"/>
      <c r="E183" s="174"/>
    </row>
    <row r="184" spans="1:5">
      <c r="B184" s="38" t="s">
        <v>47</v>
      </c>
      <c r="C184" s="39">
        <f>1*C176</f>
        <v>50</v>
      </c>
      <c r="D184" s="173"/>
      <c r="E184" s="173">
        <f>C184*D184</f>
        <v>0</v>
      </c>
    </row>
    <row r="185" spans="1:5">
      <c r="C185" s="40"/>
      <c r="D185" s="174"/>
      <c r="E185" s="174"/>
    </row>
    <row r="186" spans="1:5">
      <c r="A186" s="12">
        <v>4</v>
      </c>
      <c r="B186" t="s">
        <v>144</v>
      </c>
      <c r="C186" s="40"/>
      <c r="D186" s="174"/>
      <c r="E186" s="174"/>
    </row>
    <row r="187" spans="1:5">
      <c r="B187" t="s">
        <v>145</v>
      </c>
      <c r="C187" s="40"/>
      <c r="D187" s="174"/>
      <c r="E187" s="174"/>
    </row>
    <row r="188" spans="1:5">
      <c r="C188" s="40"/>
      <c r="D188" s="174"/>
      <c r="E188" s="174"/>
    </row>
    <row r="189" spans="1:5">
      <c r="B189" s="38" t="s">
        <v>47</v>
      </c>
      <c r="C189" s="39">
        <f>1*C184</f>
        <v>50</v>
      </c>
      <c r="D189" s="173"/>
      <c r="E189" s="173">
        <f>C189*D189</f>
        <v>0</v>
      </c>
    </row>
    <row r="190" spans="1:5">
      <c r="C190" s="40"/>
      <c r="D190" s="174"/>
      <c r="E190" s="174"/>
    </row>
    <row r="191" spans="1:5">
      <c r="A191" s="12">
        <v>5</v>
      </c>
      <c r="B191" t="s">
        <v>146</v>
      </c>
      <c r="C191" s="40"/>
      <c r="D191" s="174"/>
      <c r="E191" s="174"/>
    </row>
    <row r="192" spans="1:5">
      <c r="C192" s="40"/>
      <c r="D192" s="174"/>
      <c r="E192" s="174"/>
    </row>
    <row r="193" spans="1:5">
      <c r="B193" s="38" t="s">
        <v>47</v>
      </c>
      <c r="C193" s="39">
        <f>1*C189</f>
        <v>50</v>
      </c>
      <c r="D193" s="173"/>
      <c r="E193" s="173">
        <f>C193*D193</f>
        <v>0</v>
      </c>
    </row>
    <row r="194" spans="1:5">
      <c r="C194" s="40"/>
      <c r="D194" s="174"/>
      <c r="E194" s="174"/>
    </row>
    <row r="195" spans="1:5">
      <c r="A195" s="12">
        <v>6</v>
      </c>
      <c r="B195" t="s">
        <v>147</v>
      </c>
      <c r="C195" s="40"/>
      <c r="D195" s="174"/>
      <c r="E195" s="174"/>
    </row>
    <row r="196" spans="1:5">
      <c r="B196" t="s">
        <v>148</v>
      </c>
      <c r="C196" s="40"/>
      <c r="D196" s="174"/>
      <c r="E196" s="174"/>
    </row>
    <row r="197" spans="1:5">
      <c r="C197" s="40"/>
      <c r="D197" s="174"/>
      <c r="E197" s="174"/>
    </row>
    <row r="198" spans="1:5">
      <c r="B198" s="38" t="s">
        <v>136</v>
      </c>
      <c r="C198" s="39">
        <f>1*C164</f>
        <v>2</v>
      </c>
      <c r="D198" s="173"/>
      <c r="E198" s="173">
        <f>C198*D198</f>
        <v>0</v>
      </c>
    </row>
    <row r="199" spans="1:5">
      <c r="C199" s="40"/>
      <c r="D199" s="174"/>
      <c r="E199" s="174"/>
    </row>
    <row r="200" spans="1:5">
      <c r="A200" s="12">
        <v>7</v>
      </c>
      <c r="B200" s="38" t="s">
        <v>149</v>
      </c>
      <c r="C200" s="39">
        <v>5</v>
      </c>
      <c r="D200" s="173"/>
      <c r="E200" s="173">
        <f>C200*D200</f>
        <v>0</v>
      </c>
    </row>
    <row r="201" spans="1:5">
      <c r="C201" s="40"/>
      <c r="D201" s="174"/>
      <c r="E201" s="174"/>
    </row>
    <row r="202" spans="1:5">
      <c r="A202" s="12">
        <v>8</v>
      </c>
      <c r="B202" s="38" t="s">
        <v>151</v>
      </c>
      <c r="C202" s="39">
        <v>2</v>
      </c>
      <c r="D202" s="173"/>
      <c r="E202" s="173">
        <f>C202*D202</f>
        <v>0</v>
      </c>
    </row>
    <row r="203" spans="1:5">
      <c r="C203" s="40"/>
      <c r="D203" s="174"/>
      <c r="E203" s="174"/>
    </row>
    <row r="204" spans="1:5">
      <c r="A204" s="12">
        <v>9</v>
      </c>
      <c r="B204" s="38" t="s">
        <v>152</v>
      </c>
      <c r="C204" s="39">
        <v>1</v>
      </c>
      <c r="D204" s="173"/>
      <c r="E204" s="173">
        <f>C204*D204</f>
        <v>0</v>
      </c>
    </row>
    <row r="206" spans="1:5">
      <c r="B206" s="41" t="s">
        <v>153</v>
      </c>
      <c r="C206" s="41"/>
      <c r="D206" s="175"/>
      <c r="E206" s="176">
        <f>E204+E202+E200+E198+E193+E189+E184+E180+E176</f>
        <v>0</v>
      </c>
    </row>
    <row r="208" spans="1:5">
      <c r="B208" s="53" t="s">
        <v>154</v>
      </c>
      <c r="C208" s="54"/>
    </row>
    <row r="210" spans="1:6">
      <c r="B210" s="33" t="s">
        <v>155</v>
      </c>
      <c r="C210" s="33"/>
      <c r="E210" s="179">
        <f>1*E41</f>
        <v>0</v>
      </c>
      <c r="F210" s="237" t="s">
        <v>156</v>
      </c>
    </row>
    <row r="211" spans="1:6">
      <c r="B211" s="33" t="s">
        <v>157</v>
      </c>
      <c r="C211" s="33"/>
      <c r="E211" s="179">
        <f>1*E135</f>
        <v>0</v>
      </c>
      <c r="F211" s="237" t="s">
        <v>156</v>
      </c>
    </row>
    <row r="212" spans="1:6">
      <c r="B212" s="33" t="s">
        <v>158</v>
      </c>
      <c r="C212" s="33"/>
      <c r="E212" s="179">
        <f>1*E167</f>
        <v>0</v>
      </c>
      <c r="F212" s="237" t="s">
        <v>156</v>
      </c>
    </row>
    <row r="213" spans="1:6">
      <c r="B213" s="33" t="s">
        <v>159</v>
      </c>
      <c r="C213" s="33"/>
      <c r="E213" s="179">
        <f>1*E206</f>
        <v>0</v>
      </c>
      <c r="F213" s="237" t="s">
        <v>156</v>
      </c>
    </row>
    <row r="214" spans="1:6">
      <c r="B214" s="55" t="s">
        <v>180</v>
      </c>
      <c r="C214" s="55"/>
      <c r="D214" s="183"/>
      <c r="E214" s="184">
        <f>(E213+E212+E211+E210)*0.03</f>
        <v>0</v>
      </c>
      <c r="F214" s="237" t="s">
        <v>156</v>
      </c>
    </row>
    <row r="215" spans="1:6">
      <c r="A215" s="12" t="s">
        <v>81</v>
      </c>
      <c r="B215" s="56" t="s">
        <v>161</v>
      </c>
      <c r="C215" s="50"/>
      <c r="D215" s="185"/>
      <c r="E215" s="186">
        <f>E214+E213+E212+E211+E210</f>
        <v>0</v>
      </c>
      <c r="F215" s="237" t="s">
        <v>162</v>
      </c>
    </row>
  </sheetData>
  <sheetProtection password="D017" sheet="1" objects="1" scenarios="1"/>
  <pageMargins left="0.7" right="0.7" top="0.75" bottom="0.75" header="0.3" footer="0.3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247"/>
  <sheetViews>
    <sheetView view="pageBreakPreview" topLeftCell="A70" zoomScaleSheetLayoutView="100" workbookViewId="0">
      <selection activeCell="D70" sqref="D1:F1048576"/>
    </sheetView>
  </sheetViews>
  <sheetFormatPr defaultRowHeight="15"/>
  <cols>
    <col min="1" max="1" width="9.140625" style="12"/>
    <col min="2" max="2" width="64.140625" bestFit="1" customWidth="1"/>
    <col min="4" max="4" width="14.42578125" style="109" bestFit="1" customWidth="1"/>
    <col min="5" max="5" width="15.140625" style="109" bestFit="1" customWidth="1"/>
    <col min="6" max="6" width="11" style="113" customWidth="1"/>
    <col min="7" max="12" width="9.140625" style="12"/>
  </cols>
  <sheetData>
    <row r="1" spans="1:6" ht="18">
      <c r="B1" s="32" t="s">
        <v>181</v>
      </c>
    </row>
    <row r="3" spans="1:6">
      <c r="A3" s="34" t="s">
        <v>29</v>
      </c>
      <c r="B3" s="35" t="s">
        <v>30</v>
      </c>
      <c r="C3" s="35" t="s">
        <v>31</v>
      </c>
      <c r="D3" s="177" t="s">
        <v>32</v>
      </c>
      <c r="E3" s="177" t="s">
        <v>33</v>
      </c>
      <c r="F3" s="236"/>
    </row>
    <row r="4" spans="1:6">
      <c r="A4" s="36" t="s">
        <v>34</v>
      </c>
      <c r="B4" s="33" t="s">
        <v>35</v>
      </c>
    </row>
    <row r="6" spans="1:6">
      <c r="A6" s="12">
        <v>1</v>
      </c>
      <c r="B6" t="s">
        <v>36</v>
      </c>
    </row>
    <row r="7" spans="1:6">
      <c r="B7" t="s">
        <v>37</v>
      </c>
    </row>
    <row r="8" spans="1:6">
      <c r="B8" t="s">
        <v>38</v>
      </c>
    </row>
    <row r="9" spans="1:6">
      <c r="B9" t="s">
        <v>39</v>
      </c>
    </row>
    <row r="10" spans="1:6">
      <c r="B10" t="s">
        <v>40</v>
      </c>
    </row>
    <row r="11" spans="1:6">
      <c r="B11" t="s">
        <v>41</v>
      </c>
    </row>
    <row r="12" spans="1:6">
      <c r="B12" t="s">
        <v>42</v>
      </c>
    </row>
    <row r="13" spans="1:6">
      <c r="B13" t="s">
        <v>43</v>
      </c>
    </row>
    <row r="15" spans="1:6">
      <c r="B15" s="38" t="s">
        <v>44</v>
      </c>
      <c r="C15" s="39">
        <v>1</v>
      </c>
      <c r="D15" s="173"/>
      <c r="E15" s="173">
        <f>C15*D15</f>
        <v>0</v>
      </c>
    </row>
    <row r="16" spans="1:6">
      <c r="C16" s="40"/>
      <c r="D16" s="174"/>
      <c r="E16" s="174"/>
    </row>
    <row r="17" spans="1:5">
      <c r="A17" s="12">
        <v>2</v>
      </c>
      <c r="B17" t="s">
        <v>45</v>
      </c>
      <c r="C17" s="40"/>
      <c r="D17" s="174"/>
      <c r="E17" s="174"/>
    </row>
    <row r="18" spans="1:5">
      <c r="B18" t="s">
        <v>46</v>
      </c>
      <c r="C18" s="40"/>
      <c r="D18" s="174"/>
      <c r="E18" s="174"/>
    </row>
    <row r="19" spans="1:5">
      <c r="C19" s="40"/>
      <c r="D19" s="174"/>
      <c r="E19" s="174"/>
    </row>
    <row r="20" spans="1:5">
      <c r="B20" s="38" t="s">
        <v>47</v>
      </c>
      <c r="C20" s="39">
        <v>58.5</v>
      </c>
      <c r="D20" s="173"/>
      <c r="E20" s="173">
        <f>C20*D20</f>
        <v>0</v>
      </c>
    </row>
    <row r="21" spans="1:5">
      <c r="C21" s="40"/>
      <c r="D21" s="174"/>
      <c r="E21" s="174"/>
    </row>
    <row r="22" spans="1:5">
      <c r="A22" s="12">
        <v>3</v>
      </c>
      <c r="B22" t="s">
        <v>48</v>
      </c>
      <c r="C22" s="40"/>
      <c r="D22" s="174"/>
      <c r="E22" s="174"/>
    </row>
    <row r="23" spans="1:5">
      <c r="C23" s="40"/>
      <c r="D23" s="174"/>
      <c r="E23" s="174"/>
    </row>
    <row r="24" spans="1:5">
      <c r="B24" s="38" t="s">
        <v>44</v>
      </c>
      <c r="C24" s="39">
        <f>[7]List2!C3+[7]List2!C4+[7]List2!C6+[7]List2!C7+[7]List2!C5</f>
        <v>3</v>
      </c>
      <c r="D24" s="173"/>
      <c r="E24" s="173">
        <f>C24*D24</f>
        <v>0</v>
      </c>
    </row>
    <row r="25" spans="1:5">
      <c r="C25" s="40"/>
      <c r="D25" s="174"/>
      <c r="E25" s="174"/>
    </row>
    <row r="26" spans="1:5">
      <c r="A26" s="12">
        <v>4</v>
      </c>
      <c r="B26" t="s">
        <v>49</v>
      </c>
      <c r="C26" s="40"/>
      <c r="D26" s="174"/>
      <c r="E26" s="174"/>
    </row>
    <row r="27" spans="1:5">
      <c r="B27" t="s">
        <v>50</v>
      </c>
      <c r="C27" s="40"/>
      <c r="D27" s="174"/>
      <c r="E27" s="174"/>
    </row>
    <row r="28" spans="1:5">
      <c r="B28" t="s">
        <v>51</v>
      </c>
      <c r="C28" s="40"/>
      <c r="D28" s="174"/>
      <c r="E28" s="174"/>
    </row>
    <row r="29" spans="1:5">
      <c r="B29" t="s">
        <v>52</v>
      </c>
      <c r="C29" s="40"/>
      <c r="D29" s="174"/>
      <c r="E29" s="174"/>
    </row>
    <row r="30" spans="1:5">
      <c r="C30" s="40"/>
      <c r="D30" s="174"/>
      <c r="E30" s="174"/>
    </row>
    <row r="31" spans="1:5">
      <c r="B31" s="38" t="s">
        <v>53</v>
      </c>
      <c r="C31" s="39">
        <v>1</v>
      </c>
      <c r="D31" s="173"/>
      <c r="E31" s="173">
        <f>C31*D31</f>
        <v>0</v>
      </c>
    </row>
    <row r="32" spans="1:5">
      <c r="C32" s="40"/>
      <c r="D32" s="174"/>
      <c r="E32" s="174"/>
    </row>
    <row r="33" spans="1:5">
      <c r="A33" s="12">
        <v>5</v>
      </c>
      <c r="B33" t="s">
        <v>54</v>
      </c>
      <c r="C33" s="40"/>
      <c r="D33" s="174"/>
      <c r="E33" s="174"/>
    </row>
    <row r="34" spans="1:5">
      <c r="B34" t="s">
        <v>55</v>
      </c>
      <c r="C34" s="40"/>
      <c r="D34" s="174"/>
      <c r="E34" s="174"/>
    </row>
    <row r="35" spans="1:5">
      <c r="B35" t="s">
        <v>56</v>
      </c>
      <c r="C35" s="40"/>
      <c r="D35" s="174"/>
      <c r="E35" s="174"/>
    </row>
    <row r="36" spans="1:5">
      <c r="B36" t="s">
        <v>57</v>
      </c>
      <c r="C36" s="40"/>
      <c r="D36" s="174"/>
      <c r="E36" s="174"/>
    </row>
    <row r="37" spans="1:5">
      <c r="C37" s="40"/>
      <c r="D37" s="174"/>
      <c r="E37" s="174"/>
    </row>
    <row r="38" spans="1:5">
      <c r="B38" s="38" t="s">
        <v>53</v>
      </c>
      <c r="C38" s="39">
        <v>1</v>
      </c>
      <c r="D38" s="173"/>
      <c r="E38" s="173">
        <f>C38*D38</f>
        <v>0</v>
      </c>
    </row>
    <row r="39" spans="1:5">
      <c r="C39" s="40"/>
    </row>
    <row r="40" spans="1:5">
      <c r="B40" s="2"/>
      <c r="C40" s="52"/>
      <c r="D40" s="193"/>
      <c r="E40" s="193"/>
    </row>
    <row r="41" spans="1:5">
      <c r="B41" s="41" t="s">
        <v>58</v>
      </c>
      <c r="C41" s="42"/>
      <c r="D41" s="175"/>
      <c r="E41" s="176">
        <f>E38+E31+E24+E20+E15</f>
        <v>0</v>
      </c>
    </row>
    <row r="42" spans="1:5">
      <c r="C42" s="40"/>
    </row>
    <row r="43" spans="1:5">
      <c r="C43" s="40"/>
    </row>
    <row r="44" spans="1:5">
      <c r="C44" s="40"/>
    </row>
    <row r="45" spans="1:5">
      <c r="C45" s="40"/>
    </row>
    <row r="46" spans="1:5">
      <c r="C46" s="40"/>
    </row>
    <row r="47" spans="1:5">
      <c r="C47" s="40"/>
    </row>
    <row r="48" spans="1:5">
      <c r="C48" s="40"/>
    </row>
    <row r="49" spans="1:6">
      <c r="C49" s="40"/>
    </row>
    <row r="50" spans="1:6">
      <c r="C50" s="40"/>
    </row>
    <row r="51" spans="1:6">
      <c r="C51" s="40"/>
    </row>
    <row r="52" spans="1:6">
      <c r="C52" s="40"/>
    </row>
    <row r="53" spans="1:6">
      <c r="C53" s="40"/>
    </row>
    <row r="54" spans="1:6">
      <c r="C54" s="40"/>
    </row>
    <row r="55" spans="1:6">
      <c r="C55" s="40"/>
    </row>
    <row r="56" spans="1:6">
      <c r="C56" s="40"/>
    </row>
    <row r="57" spans="1:6">
      <c r="A57" s="34" t="s">
        <v>29</v>
      </c>
      <c r="B57" s="35" t="s">
        <v>30</v>
      </c>
      <c r="C57" s="43" t="s">
        <v>31</v>
      </c>
      <c r="D57" s="177" t="s">
        <v>32</v>
      </c>
      <c r="E57" s="177" t="s">
        <v>33</v>
      </c>
      <c r="F57" s="236"/>
    </row>
    <row r="58" spans="1:6">
      <c r="A58" s="12" t="s">
        <v>59</v>
      </c>
      <c r="B58" t="s">
        <v>60</v>
      </c>
      <c r="C58" s="40"/>
    </row>
    <row r="59" spans="1:6">
      <c r="C59" s="40"/>
    </row>
    <row r="60" spans="1:6">
      <c r="A60" s="12">
        <v>1</v>
      </c>
      <c r="B60" t="s">
        <v>61</v>
      </c>
      <c r="C60" s="40"/>
    </row>
    <row r="61" spans="1:6">
      <c r="B61" t="s">
        <v>62</v>
      </c>
      <c r="C61" s="40"/>
    </row>
    <row r="62" spans="1:6">
      <c r="B62" t="s">
        <v>63</v>
      </c>
      <c r="C62" s="40"/>
    </row>
    <row r="63" spans="1:6">
      <c r="B63" t="s">
        <v>64</v>
      </c>
      <c r="C63" s="40"/>
    </row>
    <row r="64" spans="1:6">
      <c r="B64" t="s">
        <v>65</v>
      </c>
      <c r="C64" s="40"/>
    </row>
    <row r="65" spans="1:5">
      <c r="B65" t="s">
        <v>66</v>
      </c>
      <c r="C65" s="40"/>
    </row>
    <row r="66" spans="1:5">
      <c r="B66" t="s">
        <v>67</v>
      </c>
      <c r="C66" s="40"/>
    </row>
    <row r="67" spans="1:5">
      <c r="C67" s="40"/>
    </row>
    <row r="68" spans="1:5">
      <c r="B68" s="38" t="s">
        <v>68</v>
      </c>
      <c r="C68" s="39">
        <v>93.72</v>
      </c>
      <c r="D68" s="173"/>
      <c r="E68" s="173">
        <f>C68*D68</f>
        <v>0</v>
      </c>
    </row>
    <row r="69" spans="1:5">
      <c r="C69" s="40"/>
      <c r="D69" s="174"/>
      <c r="E69" s="174"/>
    </row>
    <row r="70" spans="1:5">
      <c r="A70" s="12">
        <v>2</v>
      </c>
      <c r="B70" t="s">
        <v>69</v>
      </c>
      <c r="C70" s="40"/>
      <c r="D70" s="174"/>
      <c r="E70" s="174"/>
    </row>
    <row r="71" spans="1:5">
      <c r="B71" t="s">
        <v>70</v>
      </c>
      <c r="C71" s="40"/>
      <c r="D71" s="174"/>
      <c r="E71" s="174"/>
    </row>
    <row r="72" spans="1:5">
      <c r="B72" t="s">
        <v>71</v>
      </c>
      <c r="C72" s="40"/>
      <c r="D72" s="174"/>
      <c r="E72" s="174"/>
    </row>
    <row r="73" spans="1:5">
      <c r="B73" t="s">
        <v>64</v>
      </c>
      <c r="C73" s="40"/>
      <c r="D73" s="174"/>
      <c r="E73" s="174"/>
    </row>
    <row r="74" spans="1:5">
      <c r="B74" t="s">
        <v>65</v>
      </c>
      <c r="C74" s="40"/>
      <c r="D74" s="174"/>
      <c r="E74" s="174"/>
    </row>
    <row r="75" spans="1:5">
      <c r="C75" s="40"/>
      <c r="D75" s="174"/>
      <c r="E75" s="174"/>
    </row>
    <row r="76" spans="1:5">
      <c r="B76" s="38" t="s">
        <v>72</v>
      </c>
      <c r="C76" s="39">
        <f>1*[7]List2!C17</f>
        <v>5</v>
      </c>
      <c r="D76" s="173"/>
      <c r="E76" s="173">
        <f>C76*D76</f>
        <v>0</v>
      </c>
    </row>
    <row r="77" spans="1:5">
      <c r="C77" s="40"/>
      <c r="D77" s="174"/>
      <c r="E77" s="174"/>
    </row>
    <row r="78" spans="1:5">
      <c r="A78" s="12">
        <v>3</v>
      </c>
      <c r="B78" t="s">
        <v>164</v>
      </c>
      <c r="C78" s="40"/>
      <c r="D78" s="174"/>
      <c r="E78" s="174"/>
    </row>
    <row r="79" spans="1:5">
      <c r="B79" t="s">
        <v>165</v>
      </c>
      <c r="C79" s="40"/>
      <c r="D79" s="174"/>
      <c r="E79" s="174"/>
    </row>
    <row r="80" spans="1:5">
      <c r="B80" t="s">
        <v>166</v>
      </c>
      <c r="C80" s="40"/>
      <c r="D80" s="174"/>
      <c r="E80" s="174"/>
    </row>
    <row r="81" spans="1:5">
      <c r="B81" t="s">
        <v>64</v>
      </c>
      <c r="C81" s="40"/>
      <c r="D81" s="174"/>
      <c r="E81" s="174"/>
    </row>
    <row r="82" spans="1:5">
      <c r="B82" t="s">
        <v>65</v>
      </c>
      <c r="C82" s="40"/>
      <c r="D82" s="174"/>
      <c r="E82" s="174"/>
    </row>
    <row r="83" spans="1:5">
      <c r="B83" s="38" t="s">
        <v>68</v>
      </c>
      <c r="C83" s="39">
        <v>2.7</v>
      </c>
      <c r="D83" s="173"/>
      <c r="E83" s="173">
        <f>C83*D83</f>
        <v>0</v>
      </c>
    </row>
    <row r="84" spans="1:5">
      <c r="C84" s="40"/>
      <c r="D84" s="174"/>
      <c r="E84" s="174"/>
    </row>
    <row r="85" spans="1:5">
      <c r="A85" s="12">
        <v>4</v>
      </c>
      <c r="B85" t="s">
        <v>73</v>
      </c>
      <c r="C85" s="40"/>
      <c r="D85" s="174"/>
      <c r="E85" s="174"/>
    </row>
    <row r="86" spans="1:5">
      <c r="B86" t="s">
        <v>74</v>
      </c>
      <c r="C86" s="40"/>
      <c r="D86" s="174"/>
      <c r="E86" s="174"/>
    </row>
    <row r="87" spans="1:5">
      <c r="B87" t="s">
        <v>64</v>
      </c>
      <c r="C87" s="40"/>
      <c r="D87" s="174"/>
      <c r="E87" s="174"/>
    </row>
    <row r="88" spans="1:5">
      <c r="B88" t="s">
        <v>65</v>
      </c>
      <c r="C88" s="40"/>
      <c r="D88" s="174"/>
      <c r="E88" s="174"/>
    </row>
    <row r="89" spans="1:5">
      <c r="C89" s="40"/>
      <c r="D89" s="174"/>
      <c r="E89" s="174"/>
    </row>
    <row r="90" spans="1:5">
      <c r="B90" s="38" t="s">
        <v>68</v>
      </c>
      <c r="C90" s="39">
        <v>2.7</v>
      </c>
      <c r="D90" s="173"/>
      <c r="E90" s="173">
        <f>C90*D90</f>
        <v>0</v>
      </c>
    </row>
    <row r="91" spans="1:5">
      <c r="C91" s="40"/>
      <c r="D91" s="174"/>
      <c r="E91" s="174"/>
    </row>
    <row r="92" spans="1:5">
      <c r="A92" s="12">
        <v>5</v>
      </c>
      <c r="B92" s="198" t="s">
        <v>308</v>
      </c>
      <c r="C92" s="40"/>
      <c r="D92" s="174"/>
      <c r="E92" s="174"/>
    </row>
    <row r="93" spans="1:5">
      <c r="B93" s="198" t="s">
        <v>309</v>
      </c>
      <c r="C93" s="40"/>
      <c r="D93" s="174"/>
      <c r="E93" s="174"/>
    </row>
    <row r="94" spans="1:5">
      <c r="C94" s="40"/>
      <c r="D94" s="174"/>
      <c r="E94" s="174"/>
    </row>
    <row r="95" spans="1:5">
      <c r="B95" t="s">
        <v>64</v>
      </c>
      <c r="C95" s="40"/>
      <c r="D95" s="174"/>
      <c r="E95" s="174"/>
    </row>
    <row r="96" spans="1:5">
      <c r="B96" t="s">
        <v>65</v>
      </c>
      <c r="C96" s="40"/>
      <c r="D96" s="174"/>
      <c r="E96" s="174"/>
    </row>
    <row r="97" spans="1:5">
      <c r="C97" s="40"/>
      <c r="D97" s="174"/>
      <c r="E97" s="174"/>
    </row>
    <row r="98" spans="1:5">
      <c r="B98" s="38" t="s">
        <v>75</v>
      </c>
      <c r="C98" s="39">
        <f>1.2*[7]List2!C17</f>
        <v>6</v>
      </c>
      <c r="D98" s="173"/>
      <c r="E98" s="173">
        <f>C98*D98</f>
        <v>0</v>
      </c>
    </row>
    <row r="99" spans="1:5">
      <c r="C99" s="40"/>
      <c r="D99" s="174"/>
      <c r="E99" s="174"/>
    </row>
    <row r="100" spans="1:5">
      <c r="A100" s="12">
        <v>6</v>
      </c>
      <c r="B100" t="s">
        <v>76</v>
      </c>
      <c r="C100" s="40"/>
      <c r="D100" s="174"/>
      <c r="E100" s="174"/>
    </row>
    <row r="101" spans="1:5">
      <c r="B101" t="s">
        <v>77</v>
      </c>
      <c r="C101" s="40"/>
      <c r="D101" s="174"/>
      <c r="E101" s="174"/>
    </row>
    <row r="102" spans="1:5">
      <c r="B102" t="s">
        <v>64</v>
      </c>
      <c r="C102" s="40"/>
      <c r="D102" s="174"/>
      <c r="E102" s="174"/>
    </row>
    <row r="103" spans="1:5">
      <c r="B103" t="s">
        <v>65</v>
      </c>
      <c r="C103" s="40"/>
      <c r="D103" s="174"/>
      <c r="E103" s="174"/>
    </row>
    <row r="104" spans="1:5">
      <c r="C104" s="40"/>
      <c r="D104" s="174"/>
      <c r="E104" s="174"/>
    </row>
    <row r="105" spans="1:5">
      <c r="B105" s="38" t="s">
        <v>75</v>
      </c>
      <c r="C105" s="39">
        <v>208.26</v>
      </c>
      <c r="D105" s="173"/>
      <c r="E105" s="173">
        <f>C105*D105</f>
        <v>0</v>
      </c>
    </row>
    <row r="106" spans="1:5">
      <c r="C106" s="40"/>
      <c r="D106" s="174"/>
      <c r="E106" s="174"/>
    </row>
    <row r="107" spans="1:5">
      <c r="A107" s="12">
        <v>7</v>
      </c>
      <c r="B107" t="s">
        <v>78</v>
      </c>
      <c r="C107" s="40"/>
      <c r="D107" s="174"/>
      <c r="E107" s="174"/>
    </row>
    <row r="108" spans="1:5">
      <c r="B108" t="s">
        <v>79</v>
      </c>
      <c r="C108" s="40"/>
      <c r="D108" s="174"/>
      <c r="E108" s="174"/>
    </row>
    <row r="109" spans="1:5">
      <c r="B109" t="s">
        <v>80</v>
      </c>
      <c r="C109" s="40"/>
      <c r="D109" s="174"/>
      <c r="E109" s="174"/>
    </row>
    <row r="110" spans="1:5">
      <c r="C110" s="40"/>
      <c r="D110" s="174"/>
      <c r="E110" s="174"/>
    </row>
    <row r="111" spans="1:5">
      <c r="B111" s="38" t="s">
        <v>75</v>
      </c>
      <c r="C111" s="39">
        <v>52.65</v>
      </c>
      <c r="D111" s="173"/>
      <c r="E111" s="173">
        <f>C111*D111</f>
        <v>0</v>
      </c>
    </row>
    <row r="112" spans="1:5">
      <c r="B112" s="12"/>
      <c r="C112" s="44"/>
      <c r="D112" s="178"/>
      <c r="E112" s="178"/>
    </row>
    <row r="113" spans="1:5">
      <c r="C113" s="40" t="s">
        <v>81</v>
      </c>
      <c r="D113" s="174"/>
      <c r="E113" s="174"/>
    </row>
    <row r="114" spans="1:5">
      <c r="A114" s="12">
        <v>8</v>
      </c>
      <c r="B114" t="s">
        <v>82</v>
      </c>
      <c r="C114" s="40"/>
      <c r="D114" s="174"/>
      <c r="E114" s="174"/>
    </row>
    <row r="115" spans="1:5">
      <c r="B115" t="s">
        <v>83</v>
      </c>
      <c r="C115" s="40"/>
      <c r="D115" s="174"/>
      <c r="E115" s="174"/>
    </row>
    <row r="116" spans="1:5">
      <c r="B116" t="s">
        <v>84</v>
      </c>
      <c r="C116" s="40"/>
      <c r="D116" s="174"/>
      <c r="E116" s="174"/>
    </row>
    <row r="117" spans="1:5">
      <c r="B117" t="s">
        <v>64</v>
      </c>
      <c r="C117" s="40"/>
      <c r="D117" s="174"/>
      <c r="E117" s="174"/>
    </row>
    <row r="118" spans="1:5">
      <c r="B118" t="s">
        <v>65</v>
      </c>
      <c r="C118" s="40"/>
      <c r="D118" s="174"/>
      <c r="E118" s="174"/>
    </row>
    <row r="119" spans="1:5">
      <c r="C119" s="40"/>
      <c r="D119" s="174"/>
      <c r="E119" s="174"/>
    </row>
    <row r="120" spans="1:5">
      <c r="B120" s="38" t="s">
        <v>68</v>
      </c>
      <c r="C120" s="39">
        <v>18.190000000000001</v>
      </c>
      <c r="D120" s="173"/>
      <c r="E120" s="173">
        <f>C120*D120</f>
        <v>0</v>
      </c>
    </row>
    <row r="121" spans="1:5">
      <c r="B121" s="12"/>
      <c r="C121" s="44"/>
      <c r="D121" s="178"/>
      <c r="E121" s="178"/>
    </row>
    <row r="122" spans="1:5">
      <c r="A122" s="12">
        <v>9</v>
      </c>
      <c r="B122" t="s">
        <v>85</v>
      </c>
      <c r="C122" s="40"/>
      <c r="D122" s="174"/>
      <c r="E122" s="174"/>
    </row>
    <row r="123" spans="1:5">
      <c r="B123" t="s">
        <v>86</v>
      </c>
      <c r="C123" s="40"/>
      <c r="D123" s="174"/>
      <c r="E123" s="174"/>
    </row>
    <row r="124" spans="1:5">
      <c r="B124" t="s">
        <v>87</v>
      </c>
      <c r="C124" s="40"/>
      <c r="D124" s="174"/>
      <c r="E124" s="174"/>
    </row>
    <row r="125" spans="1:5">
      <c r="B125" t="s">
        <v>88</v>
      </c>
      <c r="C125" s="40"/>
      <c r="D125" s="174"/>
      <c r="E125" s="174"/>
    </row>
    <row r="126" spans="1:5">
      <c r="B126" t="s">
        <v>64</v>
      </c>
      <c r="C126" s="40"/>
      <c r="D126" s="174"/>
      <c r="E126" s="174"/>
    </row>
    <row r="127" spans="1:5">
      <c r="B127" t="s">
        <v>65</v>
      </c>
      <c r="C127" s="40"/>
      <c r="D127" s="174"/>
      <c r="E127" s="174"/>
    </row>
    <row r="128" spans="1:5">
      <c r="C128" s="40"/>
      <c r="D128" s="174"/>
      <c r="E128" s="174"/>
    </row>
    <row r="129" spans="1:5">
      <c r="B129" s="38" t="s">
        <v>68</v>
      </c>
      <c r="C129" s="39">
        <v>31.59</v>
      </c>
      <c r="D129" s="173"/>
      <c r="E129" s="173">
        <f>C129*D129</f>
        <v>0</v>
      </c>
    </row>
    <row r="130" spans="1:5">
      <c r="C130" s="40"/>
      <c r="D130" s="174"/>
      <c r="E130" s="174"/>
    </row>
    <row r="131" spans="1:5">
      <c r="A131" s="12">
        <v>10</v>
      </c>
      <c r="B131" t="s">
        <v>167</v>
      </c>
      <c r="C131" s="40"/>
      <c r="D131" s="174"/>
      <c r="E131" s="174"/>
    </row>
    <row r="132" spans="1:5">
      <c r="B132" t="s">
        <v>168</v>
      </c>
      <c r="C132" s="40"/>
      <c r="D132" s="174"/>
      <c r="E132" s="174"/>
    </row>
    <row r="133" spans="1:5">
      <c r="B133" t="s">
        <v>169</v>
      </c>
      <c r="C133" s="40"/>
      <c r="D133" s="174"/>
      <c r="E133" s="174"/>
    </row>
    <row r="134" spans="1:5">
      <c r="B134" t="s">
        <v>170</v>
      </c>
      <c r="C134" s="40"/>
      <c r="D134" s="174"/>
      <c r="E134" s="174"/>
    </row>
    <row r="135" spans="1:5">
      <c r="B135" t="s">
        <v>171</v>
      </c>
      <c r="C135" s="40"/>
      <c r="D135" s="174"/>
      <c r="E135" s="174"/>
    </row>
    <row r="136" spans="1:5">
      <c r="B136" t="s">
        <v>64</v>
      </c>
      <c r="C136" s="40"/>
      <c r="D136" s="174"/>
      <c r="E136" s="174"/>
    </row>
    <row r="137" spans="1:5">
      <c r="B137" t="s">
        <v>65</v>
      </c>
      <c r="C137" s="40"/>
      <c r="D137" s="174"/>
      <c r="E137" s="174"/>
    </row>
    <row r="138" spans="1:5">
      <c r="C138" s="40"/>
      <c r="D138" s="174"/>
      <c r="E138" s="174"/>
    </row>
    <row r="139" spans="1:5">
      <c r="B139" s="38" t="s">
        <v>68</v>
      </c>
      <c r="C139" s="39">
        <v>41.07</v>
      </c>
      <c r="D139" s="173"/>
      <c r="E139" s="173">
        <f>C139*D139</f>
        <v>0</v>
      </c>
    </row>
    <row r="140" spans="1:5">
      <c r="C140" s="40"/>
      <c r="D140" s="174"/>
      <c r="E140" s="174"/>
    </row>
    <row r="141" spans="1:5">
      <c r="A141" s="12">
        <v>11</v>
      </c>
      <c r="B141" t="s">
        <v>89</v>
      </c>
      <c r="C141" s="40"/>
      <c r="D141" s="174"/>
      <c r="E141" s="174"/>
    </row>
    <row r="142" spans="1:5">
      <c r="B142" t="s">
        <v>90</v>
      </c>
      <c r="C142" s="40"/>
      <c r="D142" s="174"/>
      <c r="E142" s="174"/>
    </row>
    <row r="143" spans="1:5">
      <c r="B143" t="s">
        <v>91</v>
      </c>
      <c r="C143" s="40"/>
      <c r="D143" s="174"/>
      <c r="E143" s="174"/>
    </row>
    <row r="144" spans="1:5">
      <c r="B144" t="s">
        <v>64</v>
      </c>
      <c r="C144" s="40"/>
      <c r="D144" s="174"/>
      <c r="E144" s="174"/>
    </row>
    <row r="145" spans="1:5">
      <c r="B145" t="s">
        <v>65</v>
      </c>
      <c r="C145" s="40"/>
      <c r="D145" s="174"/>
      <c r="E145" s="174"/>
    </row>
    <row r="146" spans="1:5">
      <c r="C146" s="40"/>
      <c r="D146" s="174"/>
      <c r="E146" s="174"/>
    </row>
    <row r="147" spans="1:5">
      <c r="B147" s="38" t="s">
        <v>68</v>
      </c>
      <c r="C147" s="39">
        <f>C120+C129+C90</f>
        <v>52.480000000000004</v>
      </c>
      <c r="D147" s="173"/>
      <c r="E147" s="173">
        <f>C147*D147</f>
        <v>0</v>
      </c>
    </row>
    <row r="148" spans="1:5">
      <c r="C148" s="40"/>
      <c r="D148" s="174"/>
      <c r="E148" s="174"/>
    </row>
    <row r="149" spans="1:5">
      <c r="C149" s="40"/>
      <c r="D149" s="174"/>
      <c r="E149" s="174"/>
    </row>
    <row r="150" spans="1:5">
      <c r="A150" s="12">
        <v>12</v>
      </c>
      <c r="B150" t="s">
        <v>172</v>
      </c>
      <c r="C150" s="40"/>
      <c r="D150" s="174"/>
      <c r="E150" s="174"/>
    </row>
    <row r="151" spans="1:5">
      <c r="B151" t="s">
        <v>56</v>
      </c>
      <c r="C151" s="40"/>
      <c r="D151" s="174"/>
      <c r="E151" s="174"/>
    </row>
    <row r="152" spans="1:5">
      <c r="B152" t="s">
        <v>57</v>
      </c>
      <c r="C152" s="40"/>
      <c r="D152" s="174"/>
      <c r="E152" s="174"/>
    </row>
    <row r="153" spans="1:5">
      <c r="C153" s="40"/>
      <c r="D153" s="174"/>
      <c r="E153" s="174"/>
    </row>
    <row r="154" spans="1:5">
      <c r="B154" s="38" t="s">
        <v>53</v>
      </c>
      <c r="C154" s="39">
        <v>1</v>
      </c>
      <c r="D154" s="173"/>
      <c r="E154" s="173">
        <f>C154*D154</f>
        <v>0</v>
      </c>
    </row>
    <row r="155" spans="1:5">
      <c r="C155" s="40"/>
    </row>
    <row r="156" spans="1:5">
      <c r="B156" s="33" t="s">
        <v>92</v>
      </c>
      <c r="C156" s="45"/>
      <c r="D156" s="190"/>
    </row>
    <row r="157" spans="1:5">
      <c r="B157" s="33" t="s">
        <v>93</v>
      </c>
      <c r="C157" s="45"/>
      <c r="D157" s="190"/>
    </row>
    <row r="158" spans="1:5">
      <c r="B158" s="33" t="s">
        <v>94</v>
      </c>
      <c r="C158" s="45"/>
      <c r="D158" s="190"/>
    </row>
    <row r="159" spans="1:5">
      <c r="B159" s="33" t="s">
        <v>95</v>
      </c>
      <c r="C159" s="45"/>
      <c r="D159" s="190"/>
    </row>
    <row r="160" spans="1:5">
      <c r="B160" s="33" t="s">
        <v>96</v>
      </c>
      <c r="C160" s="45"/>
      <c r="D160" s="190"/>
    </row>
    <row r="161" spans="1:6">
      <c r="C161" s="40"/>
    </row>
    <row r="162" spans="1:6">
      <c r="A162" s="21"/>
      <c r="B162" s="41" t="s">
        <v>97</v>
      </c>
      <c r="C162" s="42"/>
      <c r="D162" s="175"/>
      <c r="E162" s="176">
        <f>E154+E147+E139+E129+E120+E111+E105+E98+E90+E83+E76+E68</f>
        <v>0</v>
      </c>
    </row>
    <row r="163" spans="1:6">
      <c r="C163" s="40"/>
    </row>
    <row r="164" spans="1:6">
      <c r="C164" s="40"/>
    </row>
    <row r="165" spans="1:6">
      <c r="C165" s="40"/>
    </row>
    <row r="166" spans="1:6">
      <c r="C166" s="40"/>
    </row>
    <row r="167" spans="1:6">
      <c r="C167" s="40"/>
    </row>
    <row r="168" spans="1:6">
      <c r="C168" s="40"/>
    </row>
    <row r="169" spans="1:6">
      <c r="C169" s="40"/>
    </row>
    <row r="170" spans="1:6">
      <c r="A170" s="34" t="s">
        <v>29</v>
      </c>
      <c r="B170" s="35" t="s">
        <v>30</v>
      </c>
      <c r="C170" s="43" t="s">
        <v>31</v>
      </c>
      <c r="D170" s="177" t="s">
        <v>32</v>
      </c>
      <c r="E170" s="177" t="s">
        <v>33</v>
      </c>
      <c r="F170" s="236"/>
    </row>
    <row r="171" spans="1:6">
      <c r="A171" s="12" t="s">
        <v>98</v>
      </c>
      <c r="B171" t="s">
        <v>99</v>
      </c>
      <c r="C171" s="40"/>
    </row>
    <row r="172" spans="1:6">
      <c r="C172" s="40"/>
    </row>
    <row r="173" spans="1:6">
      <c r="C173" s="40"/>
    </row>
    <row r="174" spans="1:6">
      <c r="C174" s="40"/>
    </row>
    <row r="175" spans="1:6">
      <c r="A175" s="12">
        <v>1</v>
      </c>
      <c r="B175" t="s">
        <v>100</v>
      </c>
      <c r="C175" s="40"/>
    </row>
    <row r="176" spans="1:6">
      <c r="B176" t="s">
        <v>101</v>
      </c>
      <c r="C176" s="40"/>
    </row>
    <row r="177" spans="1:5">
      <c r="B177" t="s">
        <v>102</v>
      </c>
      <c r="C177" s="40"/>
    </row>
    <row r="178" spans="1:5">
      <c r="C178" s="40"/>
    </row>
    <row r="179" spans="1:5">
      <c r="B179" s="38" t="s">
        <v>47</v>
      </c>
      <c r="C179" s="39">
        <v>58.5</v>
      </c>
      <c r="D179" s="173"/>
      <c r="E179" s="173">
        <f>C179*D179</f>
        <v>0</v>
      </c>
    </row>
    <row r="180" spans="1:5">
      <c r="B180" s="12"/>
      <c r="C180" s="44"/>
      <c r="D180" s="178"/>
      <c r="E180" s="178"/>
    </row>
    <row r="181" spans="1:5">
      <c r="B181" s="12"/>
      <c r="C181" s="44"/>
      <c r="D181" s="178"/>
      <c r="E181" s="178"/>
    </row>
    <row r="182" spans="1:5">
      <c r="B182" s="12"/>
      <c r="C182" s="44"/>
      <c r="D182" s="178"/>
      <c r="E182" s="178"/>
    </row>
    <row r="183" spans="1:5">
      <c r="A183" s="12">
        <v>2</v>
      </c>
      <c r="B183" t="s">
        <v>110</v>
      </c>
      <c r="C183" s="40"/>
      <c r="D183" s="174"/>
      <c r="E183" s="174"/>
    </row>
    <row r="184" spans="1:5">
      <c r="B184" t="s">
        <v>111</v>
      </c>
      <c r="C184" s="40"/>
      <c r="D184" s="174"/>
      <c r="E184" s="174"/>
    </row>
    <row r="185" spans="1:5">
      <c r="B185" t="s">
        <v>112</v>
      </c>
      <c r="C185" s="40"/>
      <c r="D185" s="174"/>
      <c r="E185" s="174"/>
    </row>
    <row r="186" spans="1:5">
      <c r="C186" s="40"/>
      <c r="D186" s="174"/>
      <c r="E186" s="174"/>
    </row>
    <row r="187" spans="1:5">
      <c r="B187" s="38" t="s">
        <v>44</v>
      </c>
      <c r="C187" s="39">
        <f>1*[7]List2!C4</f>
        <v>3</v>
      </c>
      <c r="D187" s="173"/>
      <c r="E187" s="173">
        <f>C187*D187</f>
        <v>0</v>
      </c>
    </row>
    <row r="188" spans="1:5">
      <c r="C188" s="40"/>
      <c r="D188" s="174"/>
      <c r="E188" s="174"/>
    </row>
    <row r="189" spans="1:5">
      <c r="C189" s="40"/>
      <c r="D189" s="174"/>
      <c r="E189" s="174"/>
    </row>
    <row r="190" spans="1:5">
      <c r="C190" s="40"/>
      <c r="D190" s="174"/>
      <c r="E190" s="174"/>
    </row>
    <row r="191" spans="1:5">
      <c r="A191" s="12">
        <v>3</v>
      </c>
      <c r="B191" t="s">
        <v>132</v>
      </c>
      <c r="C191" s="40"/>
      <c r="D191" s="174"/>
      <c r="E191" s="174"/>
    </row>
    <row r="192" spans="1:5">
      <c r="B192" t="s">
        <v>133</v>
      </c>
      <c r="C192" s="40"/>
      <c r="D192" s="174"/>
      <c r="E192" s="174"/>
    </row>
    <row r="193" spans="1:6">
      <c r="B193" t="s">
        <v>134</v>
      </c>
      <c r="C193" s="40"/>
      <c r="D193" s="174"/>
      <c r="E193" s="174"/>
    </row>
    <row r="194" spans="1:6">
      <c r="B194" t="s">
        <v>135</v>
      </c>
      <c r="C194" s="40"/>
      <c r="D194" s="174"/>
      <c r="E194" s="174"/>
    </row>
    <row r="195" spans="1:6">
      <c r="C195" s="40"/>
      <c r="D195" s="174"/>
      <c r="E195" s="174"/>
    </row>
    <row r="196" spans="1:6">
      <c r="B196" s="38" t="s">
        <v>44</v>
      </c>
      <c r="C196" s="39">
        <f>C187*1</f>
        <v>3</v>
      </c>
      <c r="D196" s="173"/>
      <c r="E196" s="173">
        <f>C196*D196</f>
        <v>0</v>
      </c>
    </row>
    <row r="197" spans="1:6">
      <c r="C197" s="40"/>
    </row>
    <row r="198" spans="1:6">
      <c r="C198" s="40"/>
    </row>
    <row r="199" spans="1:6">
      <c r="B199" s="41" t="s">
        <v>137</v>
      </c>
      <c r="C199" s="42"/>
      <c r="D199" s="175"/>
      <c r="E199" s="176">
        <f>E196+E187+E179</f>
        <v>0</v>
      </c>
    </row>
    <row r="200" spans="1:6">
      <c r="C200" s="40"/>
    </row>
    <row r="201" spans="1:6">
      <c r="C201" s="40"/>
    </row>
    <row r="202" spans="1:6">
      <c r="A202" s="34" t="s">
        <v>29</v>
      </c>
      <c r="B202" s="35" t="s">
        <v>30</v>
      </c>
      <c r="C202" s="43" t="s">
        <v>31</v>
      </c>
      <c r="D202" s="177" t="s">
        <v>32</v>
      </c>
      <c r="E202" s="177" t="s">
        <v>33</v>
      </c>
      <c r="F202" s="236"/>
    </row>
    <row r="203" spans="1:6">
      <c r="A203" s="12" t="s">
        <v>138</v>
      </c>
      <c r="B203" t="s">
        <v>139</v>
      </c>
      <c r="C203" s="40"/>
    </row>
    <row r="204" spans="1:6">
      <c r="C204" s="40"/>
    </row>
    <row r="205" spans="1:6">
      <c r="A205" s="12">
        <v>1</v>
      </c>
      <c r="B205" t="s">
        <v>140</v>
      </c>
      <c r="C205" s="40"/>
    </row>
    <row r="206" spans="1:6">
      <c r="B206" t="s">
        <v>141</v>
      </c>
      <c r="C206" s="40"/>
    </row>
    <row r="207" spans="1:6">
      <c r="C207" s="40"/>
    </row>
    <row r="208" spans="1:6">
      <c r="B208" s="38" t="s">
        <v>47</v>
      </c>
      <c r="C208" s="39">
        <f>C179*1</f>
        <v>58.5</v>
      </c>
      <c r="D208" s="173"/>
      <c r="E208" s="173">
        <f>C208*D208</f>
        <v>0</v>
      </c>
    </row>
    <row r="209" spans="1:5">
      <c r="C209" s="40"/>
      <c r="D209" s="174"/>
      <c r="E209" s="174"/>
    </row>
    <row r="210" spans="1:5">
      <c r="A210" s="12">
        <v>2</v>
      </c>
      <c r="B210" t="s">
        <v>142</v>
      </c>
      <c r="C210" s="40"/>
      <c r="D210" s="174"/>
      <c r="E210" s="174"/>
    </row>
    <row r="211" spans="1:5">
      <c r="C211" s="40"/>
      <c r="D211" s="174"/>
      <c r="E211" s="174"/>
    </row>
    <row r="212" spans="1:5">
      <c r="B212" s="38" t="s">
        <v>75</v>
      </c>
      <c r="C212" s="39">
        <f>3*[7]List2!C1</f>
        <v>174</v>
      </c>
      <c r="D212" s="173"/>
      <c r="E212" s="173">
        <f>C212*D212</f>
        <v>0</v>
      </c>
    </row>
    <row r="213" spans="1:5">
      <c r="C213" s="40"/>
      <c r="D213" s="174"/>
      <c r="E213" s="174"/>
    </row>
    <row r="214" spans="1:5">
      <c r="A214" s="12">
        <v>3</v>
      </c>
      <c r="B214" t="s">
        <v>143</v>
      </c>
      <c r="C214" s="40"/>
      <c r="D214" s="174"/>
      <c r="E214" s="174"/>
    </row>
    <row r="215" spans="1:5">
      <c r="C215" s="40"/>
      <c r="D215" s="174"/>
      <c r="E215" s="174"/>
    </row>
    <row r="216" spans="1:5">
      <c r="B216" s="38" t="s">
        <v>47</v>
      </c>
      <c r="C216" s="39">
        <f>1*C208</f>
        <v>58.5</v>
      </c>
      <c r="D216" s="173"/>
      <c r="E216" s="173">
        <f>C216*D216</f>
        <v>0</v>
      </c>
    </row>
    <row r="217" spans="1:5">
      <c r="C217" s="40"/>
      <c r="D217" s="174"/>
      <c r="E217" s="174"/>
    </row>
    <row r="218" spans="1:5">
      <c r="A218" s="12">
        <v>4</v>
      </c>
      <c r="B218" t="s">
        <v>144</v>
      </c>
      <c r="C218" s="40"/>
      <c r="D218" s="174"/>
      <c r="E218" s="174"/>
    </row>
    <row r="219" spans="1:5">
      <c r="B219" t="s">
        <v>145</v>
      </c>
      <c r="C219" s="40"/>
      <c r="D219" s="174"/>
      <c r="E219" s="174"/>
    </row>
    <row r="220" spans="1:5">
      <c r="C220" s="40"/>
      <c r="D220" s="174"/>
      <c r="E220" s="174"/>
    </row>
    <row r="221" spans="1:5">
      <c r="B221" s="38" t="s">
        <v>47</v>
      </c>
      <c r="C221" s="39">
        <f>1*C216</f>
        <v>58.5</v>
      </c>
      <c r="D221" s="173"/>
      <c r="E221" s="173">
        <f>C221*D221</f>
        <v>0</v>
      </c>
    </row>
    <row r="222" spans="1:5">
      <c r="C222" s="40"/>
      <c r="D222" s="174"/>
      <c r="E222" s="174"/>
    </row>
    <row r="223" spans="1:5">
      <c r="A223" s="12">
        <v>5</v>
      </c>
      <c r="B223" t="s">
        <v>146</v>
      </c>
      <c r="C223" s="40"/>
      <c r="D223" s="174"/>
      <c r="E223" s="174"/>
    </row>
    <row r="224" spans="1:5">
      <c r="C224" s="40"/>
      <c r="D224" s="174"/>
      <c r="E224" s="174"/>
    </row>
    <row r="225" spans="1:5">
      <c r="B225" s="38" t="s">
        <v>47</v>
      </c>
      <c r="C225" s="39">
        <f>1*C221</f>
        <v>58.5</v>
      </c>
      <c r="D225" s="173"/>
      <c r="E225" s="173">
        <f>C225*D225</f>
        <v>0</v>
      </c>
    </row>
    <row r="226" spans="1:5">
      <c r="C226" s="40"/>
      <c r="D226" s="174"/>
      <c r="E226" s="174"/>
    </row>
    <row r="227" spans="1:5">
      <c r="A227" s="12">
        <v>6</v>
      </c>
      <c r="B227" t="s">
        <v>147</v>
      </c>
      <c r="C227" s="40"/>
      <c r="D227" s="174"/>
      <c r="E227" s="174"/>
    </row>
    <row r="228" spans="1:5">
      <c r="B228" t="s">
        <v>148</v>
      </c>
      <c r="C228" s="40"/>
      <c r="D228" s="174"/>
      <c r="E228" s="174"/>
    </row>
    <row r="229" spans="1:5">
      <c r="C229" s="40"/>
      <c r="D229" s="174"/>
      <c r="E229" s="174"/>
    </row>
    <row r="230" spans="1:5">
      <c r="B230" s="38" t="s">
        <v>136</v>
      </c>
      <c r="C230" s="39">
        <f>1*C196</f>
        <v>3</v>
      </c>
      <c r="D230" s="173"/>
      <c r="E230" s="173">
        <f>C230*D230</f>
        <v>0</v>
      </c>
    </row>
    <row r="231" spans="1:5">
      <c r="C231" s="40"/>
      <c r="D231" s="174"/>
      <c r="E231" s="174"/>
    </row>
    <row r="232" spans="1:5">
      <c r="A232" s="12">
        <v>7</v>
      </c>
      <c r="B232" s="38" t="s">
        <v>149</v>
      </c>
      <c r="C232" s="39">
        <v>5</v>
      </c>
      <c r="D232" s="173"/>
      <c r="E232" s="173">
        <f>C232*D232</f>
        <v>0</v>
      </c>
    </row>
    <row r="233" spans="1:5">
      <c r="C233" s="40"/>
      <c r="D233" s="174"/>
      <c r="E233" s="174"/>
    </row>
    <row r="234" spans="1:5">
      <c r="A234" s="12">
        <v>8</v>
      </c>
      <c r="B234" s="38" t="s">
        <v>151</v>
      </c>
      <c r="C234" s="39">
        <v>2</v>
      </c>
      <c r="D234" s="173"/>
      <c r="E234" s="173">
        <f>C234*D234</f>
        <v>0</v>
      </c>
    </row>
    <row r="235" spans="1:5">
      <c r="C235" s="40"/>
    </row>
    <row r="236" spans="1:5">
      <c r="A236" s="12">
        <v>9</v>
      </c>
      <c r="B236" s="38" t="s">
        <v>152</v>
      </c>
      <c r="C236" s="39">
        <v>1</v>
      </c>
      <c r="D236" s="173"/>
      <c r="E236" s="173">
        <f>C236*D236</f>
        <v>0</v>
      </c>
    </row>
    <row r="238" spans="1:5">
      <c r="B238" s="50" t="s">
        <v>153</v>
      </c>
      <c r="C238" s="50"/>
      <c r="D238" s="185"/>
      <c r="E238" s="194">
        <f>E236+E234+E232+E230+E225+E221+E216+E212+E208</f>
        <v>0</v>
      </c>
    </row>
    <row r="240" spans="1:5">
      <c r="B240" s="53" t="s">
        <v>154</v>
      </c>
      <c r="C240" s="54"/>
    </row>
    <row r="242" spans="1:6">
      <c r="B242" s="33" t="s">
        <v>155</v>
      </c>
      <c r="C242" s="33"/>
      <c r="E242" s="179">
        <f>1*E41</f>
        <v>0</v>
      </c>
      <c r="F242" s="237" t="s">
        <v>156</v>
      </c>
    </row>
    <row r="243" spans="1:6">
      <c r="B243" s="33" t="s">
        <v>157</v>
      </c>
      <c r="C243" s="33"/>
      <c r="E243" s="179">
        <f>1*E162</f>
        <v>0</v>
      </c>
      <c r="F243" s="237" t="s">
        <v>156</v>
      </c>
    </row>
    <row r="244" spans="1:6">
      <c r="B244" s="33" t="s">
        <v>158</v>
      </c>
      <c r="C244" s="33"/>
      <c r="E244" s="179">
        <f>1*E199</f>
        <v>0</v>
      </c>
      <c r="F244" s="237" t="s">
        <v>156</v>
      </c>
    </row>
    <row r="245" spans="1:6">
      <c r="B245" s="33" t="s">
        <v>159</v>
      </c>
      <c r="C245" s="33"/>
      <c r="E245" s="179">
        <f>1*E238</f>
        <v>0</v>
      </c>
      <c r="F245" s="237" t="s">
        <v>156</v>
      </c>
    </row>
    <row r="246" spans="1:6">
      <c r="B246" s="55" t="s">
        <v>173</v>
      </c>
      <c r="C246" s="55"/>
      <c r="D246" s="183"/>
      <c r="E246" s="184">
        <f>(E245+E244+E243+E242)*0.03</f>
        <v>0</v>
      </c>
      <c r="F246" s="237" t="s">
        <v>156</v>
      </c>
    </row>
    <row r="247" spans="1:6">
      <c r="A247" s="12" t="s">
        <v>81</v>
      </c>
      <c r="B247" s="56" t="s">
        <v>161</v>
      </c>
      <c r="C247" s="50"/>
      <c r="D247" s="185"/>
      <c r="E247" s="186">
        <f>E246+E245+E244+E243+E242</f>
        <v>0</v>
      </c>
      <c r="F247" s="237" t="s">
        <v>182</v>
      </c>
    </row>
  </sheetData>
  <sheetProtection password="D017" sheet="1" objects="1" scenarios="1"/>
  <pageMargins left="0.7" right="0.7" top="0.75" bottom="0.75" header="0.3" footer="0.3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38"/>
  <sheetViews>
    <sheetView view="pageBreakPreview" topLeftCell="A58" zoomScaleNormal="120" zoomScaleSheetLayoutView="100" workbookViewId="0">
      <selection activeCell="D58" sqref="D1:F1048576"/>
    </sheetView>
  </sheetViews>
  <sheetFormatPr defaultRowHeight="15"/>
  <cols>
    <col min="1" max="1" width="9.140625" style="12"/>
    <col min="2" max="2" width="82.85546875" bestFit="1" customWidth="1"/>
    <col min="4" max="4" width="14.42578125" style="109" bestFit="1" customWidth="1"/>
    <col min="5" max="5" width="15.140625" style="100" bestFit="1" customWidth="1"/>
    <col min="6" max="6" width="11" style="113" customWidth="1"/>
    <col min="7" max="12" width="9.140625" style="12"/>
  </cols>
  <sheetData>
    <row r="1" spans="1:6" ht="18">
      <c r="B1" s="32" t="s">
        <v>183</v>
      </c>
    </row>
    <row r="3" spans="1:6">
      <c r="A3" s="34" t="s">
        <v>29</v>
      </c>
      <c r="B3" s="35" t="s">
        <v>30</v>
      </c>
      <c r="C3" s="35" t="s">
        <v>31</v>
      </c>
      <c r="D3" s="177" t="s">
        <v>32</v>
      </c>
      <c r="E3" s="187" t="s">
        <v>33</v>
      </c>
      <c r="F3" s="236"/>
    </row>
    <row r="4" spans="1:6">
      <c r="A4" s="36" t="s">
        <v>34</v>
      </c>
      <c r="B4" s="33" t="s">
        <v>35</v>
      </c>
    </row>
    <row r="6" spans="1:6">
      <c r="A6" s="12">
        <v>1</v>
      </c>
      <c r="B6" t="s">
        <v>36</v>
      </c>
    </row>
    <row r="7" spans="1:6">
      <c r="B7" t="s">
        <v>37</v>
      </c>
    </row>
    <row r="8" spans="1:6">
      <c r="B8" t="s">
        <v>38</v>
      </c>
    </row>
    <row r="9" spans="1:6">
      <c r="B9" t="s">
        <v>39</v>
      </c>
    </row>
    <row r="10" spans="1:6">
      <c r="B10" t="s">
        <v>40</v>
      </c>
    </row>
    <row r="11" spans="1:6">
      <c r="B11" t="s">
        <v>41</v>
      </c>
    </row>
    <row r="12" spans="1:6">
      <c r="B12" t="s">
        <v>42</v>
      </c>
    </row>
    <row r="13" spans="1:6">
      <c r="B13" t="s">
        <v>43</v>
      </c>
    </row>
    <row r="15" spans="1:6">
      <c r="B15" s="38" t="s">
        <v>44</v>
      </c>
      <c r="C15" s="39">
        <v>1</v>
      </c>
      <c r="D15" s="188"/>
      <c r="E15" s="188">
        <f>C15*D15</f>
        <v>0</v>
      </c>
    </row>
    <row r="16" spans="1:6">
      <c r="C16" s="40"/>
      <c r="D16" s="189"/>
      <c r="E16" s="189"/>
    </row>
    <row r="17" spans="1:5">
      <c r="A17" s="12">
        <v>2</v>
      </c>
      <c r="B17" t="s">
        <v>45</v>
      </c>
      <c r="C17" s="40"/>
      <c r="D17" s="189"/>
      <c r="E17" s="189"/>
    </row>
    <row r="18" spans="1:5">
      <c r="B18" t="s">
        <v>46</v>
      </c>
      <c r="C18" s="40"/>
      <c r="D18" s="189"/>
      <c r="E18" s="189"/>
    </row>
    <row r="19" spans="1:5">
      <c r="C19" s="40"/>
      <c r="D19" s="189"/>
      <c r="E19" s="189"/>
    </row>
    <row r="20" spans="1:5">
      <c r="B20" s="38" t="s">
        <v>47</v>
      </c>
      <c r="C20" s="60">
        <v>279.93</v>
      </c>
      <c r="D20" s="188"/>
      <c r="E20" s="188">
        <f>C20*D20</f>
        <v>0</v>
      </c>
    </row>
    <row r="21" spans="1:5">
      <c r="C21" s="40"/>
      <c r="D21" s="189"/>
      <c r="E21" s="189"/>
    </row>
    <row r="22" spans="1:5">
      <c r="A22" s="12">
        <v>3</v>
      </c>
      <c r="B22" t="s">
        <v>48</v>
      </c>
      <c r="C22" s="40"/>
      <c r="D22" s="189"/>
      <c r="E22" s="189"/>
    </row>
    <row r="23" spans="1:5">
      <c r="C23" s="40"/>
      <c r="D23" s="189"/>
      <c r="E23" s="189"/>
    </row>
    <row r="24" spans="1:5">
      <c r="B24" s="38" t="s">
        <v>44</v>
      </c>
      <c r="C24" s="39">
        <v>10</v>
      </c>
      <c r="D24" s="188"/>
      <c r="E24" s="188">
        <f>C24*D24</f>
        <v>0</v>
      </c>
    </row>
    <row r="25" spans="1:5">
      <c r="C25" s="40"/>
      <c r="D25" s="189"/>
      <c r="E25" s="189"/>
    </row>
    <row r="26" spans="1:5">
      <c r="A26" s="12">
        <v>4</v>
      </c>
      <c r="B26" t="s">
        <v>49</v>
      </c>
      <c r="C26" s="40"/>
      <c r="D26" s="189"/>
      <c r="E26" s="189"/>
    </row>
    <row r="27" spans="1:5">
      <c r="B27" t="s">
        <v>50</v>
      </c>
      <c r="C27" s="40"/>
      <c r="D27" s="189"/>
      <c r="E27" s="189"/>
    </row>
    <row r="28" spans="1:5">
      <c r="B28" t="s">
        <v>51</v>
      </c>
      <c r="C28" s="40"/>
      <c r="D28" s="189"/>
      <c r="E28" s="189"/>
    </row>
    <row r="29" spans="1:5">
      <c r="B29" t="s">
        <v>52</v>
      </c>
      <c r="C29" s="40"/>
      <c r="D29" s="189"/>
      <c r="E29" s="189"/>
    </row>
    <row r="30" spans="1:5">
      <c r="C30" s="40"/>
      <c r="D30" s="189"/>
      <c r="E30" s="189"/>
    </row>
    <row r="31" spans="1:5">
      <c r="B31" s="38" t="s">
        <v>53</v>
      </c>
      <c r="C31" s="39">
        <v>1</v>
      </c>
      <c r="D31" s="188"/>
      <c r="E31" s="188">
        <f>C31*D31</f>
        <v>0</v>
      </c>
    </row>
    <row r="32" spans="1:5">
      <c r="C32" s="40"/>
      <c r="D32" s="189"/>
      <c r="E32" s="189"/>
    </row>
    <row r="33" spans="1:6">
      <c r="A33" s="12">
        <v>5</v>
      </c>
      <c r="B33" t="s">
        <v>54</v>
      </c>
      <c r="C33" s="40"/>
      <c r="D33" s="189"/>
      <c r="E33" s="189"/>
    </row>
    <row r="34" spans="1:6">
      <c r="B34" t="s">
        <v>55</v>
      </c>
      <c r="C34" s="40"/>
      <c r="D34" s="189"/>
      <c r="E34" s="189"/>
    </row>
    <row r="35" spans="1:6">
      <c r="B35" t="s">
        <v>56</v>
      </c>
      <c r="C35" s="40"/>
      <c r="D35" s="189"/>
      <c r="E35" s="189"/>
    </row>
    <row r="36" spans="1:6">
      <c r="B36" t="s">
        <v>57</v>
      </c>
      <c r="C36" s="40"/>
      <c r="D36" s="189"/>
      <c r="E36" s="189"/>
    </row>
    <row r="37" spans="1:6">
      <c r="C37" s="40"/>
      <c r="D37" s="189"/>
      <c r="E37" s="189"/>
    </row>
    <row r="38" spans="1:6">
      <c r="B38" s="38" t="s">
        <v>53</v>
      </c>
      <c r="C38" s="39">
        <v>1</v>
      </c>
      <c r="D38" s="188"/>
      <c r="E38" s="188">
        <f>C38*D38</f>
        <v>0</v>
      </c>
    </row>
    <row r="39" spans="1:6">
      <c r="C39" s="40"/>
    </row>
    <row r="40" spans="1:6">
      <c r="C40" s="40"/>
    </row>
    <row r="41" spans="1:6">
      <c r="B41" s="41" t="s">
        <v>58</v>
      </c>
      <c r="C41" s="42"/>
      <c r="D41" s="175"/>
      <c r="E41" s="176">
        <f>E38+E31+E24+E20+E15</f>
        <v>0</v>
      </c>
    </row>
    <row r="42" spans="1:6">
      <c r="C42" s="40"/>
    </row>
    <row r="43" spans="1:6">
      <c r="C43" s="40"/>
    </row>
    <row r="44" spans="1:6">
      <c r="A44" s="34" t="s">
        <v>29</v>
      </c>
      <c r="B44" s="35" t="s">
        <v>30</v>
      </c>
      <c r="C44" s="43" t="s">
        <v>31</v>
      </c>
      <c r="D44" s="177" t="s">
        <v>32</v>
      </c>
      <c r="E44" s="187" t="s">
        <v>33</v>
      </c>
      <c r="F44" s="236"/>
    </row>
    <row r="45" spans="1:6">
      <c r="A45" s="12" t="s">
        <v>59</v>
      </c>
      <c r="B45" t="s">
        <v>60</v>
      </c>
      <c r="C45" s="40"/>
    </row>
    <row r="46" spans="1:6">
      <c r="C46" s="40"/>
    </row>
    <row r="47" spans="1:6">
      <c r="A47" s="12">
        <v>1</v>
      </c>
      <c r="B47" t="s">
        <v>61</v>
      </c>
      <c r="C47" s="40"/>
    </row>
    <row r="48" spans="1:6">
      <c r="B48" t="s">
        <v>62</v>
      </c>
      <c r="C48" s="40"/>
    </row>
    <row r="49" spans="1:5">
      <c r="B49" t="s">
        <v>63</v>
      </c>
      <c r="C49" s="40"/>
    </row>
    <row r="50" spans="1:5">
      <c r="B50" t="s">
        <v>64</v>
      </c>
      <c r="C50" s="40"/>
    </row>
    <row r="51" spans="1:5">
      <c r="B51" t="s">
        <v>65</v>
      </c>
      <c r="C51" s="40"/>
    </row>
    <row r="52" spans="1:5">
      <c r="B52" t="s">
        <v>66</v>
      </c>
      <c r="C52" s="40"/>
    </row>
    <row r="53" spans="1:5">
      <c r="B53" t="s">
        <v>67</v>
      </c>
      <c r="C53" s="40"/>
    </row>
    <row r="54" spans="1:5">
      <c r="C54" s="40"/>
    </row>
    <row r="55" spans="1:5">
      <c r="B55" s="38" t="s">
        <v>68</v>
      </c>
      <c r="C55" s="60">
        <v>427.03</v>
      </c>
      <c r="D55" s="173"/>
      <c r="E55" s="173">
        <f>C55*D55</f>
        <v>0</v>
      </c>
    </row>
    <row r="56" spans="1:5">
      <c r="C56" s="40"/>
      <c r="D56" s="174"/>
      <c r="E56" s="174"/>
    </row>
    <row r="57" spans="1:5">
      <c r="A57" s="12">
        <v>2</v>
      </c>
      <c r="B57" t="s">
        <v>69</v>
      </c>
      <c r="C57" s="40"/>
      <c r="D57" s="174"/>
      <c r="E57" s="174"/>
    </row>
    <row r="58" spans="1:5">
      <c r="B58" t="s">
        <v>70</v>
      </c>
      <c r="C58" s="40"/>
      <c r="D58" s="174"/>
      <c r="E58" s="174"/>
    </row>
    <row r="59" spans="1:5">
      <c r="B59" t="s">
        <v>71</v>
      </c>
      <c r="C59" s="40"/>
      <c r="D59" s="174"/>
      <c r="E59" s="174"/>
    </row>
    <row r="60" spans="1:5">
      <c r="B60" t="s">
        <v>64</v>
      </c>
      <c r="C60" s="40"/>
      <c r="D60" s="174"/>
      <c r="E60" s="174"/>
    </row>
    <row r="61" spans="1:5">
      <c r="B61" t="s">
        <v>65</v>
      </c>
      <c r="C61" s="40"/>
      <c r="D61" s="174"/>
      <c r="E61" s="174"/>
    </row>
    <row r="62" spans="1:5">
      <c r="C62" s="40"/>
      <c r="D62" s="174"/>
      <c r="E62" s="174"/>
    </row>
    <row r="63" spans="1:5">
      <c r="B63" s="38" t="s">
        <v>72</v>
      </c>
      <c r="C63" s="39">
        <f>1*[8]List2!C17</f>
        <v>10</v>
      </c>
      <c r="D63" s="173"/>
      <c r="E63" s="173">
        <f>C63*D63</f>
        <v>0</v>
      </c>
    </row>
    <row r="64" spans="1:5">
      <c r="C64" s="40"/>
      <c r="D64" s="174"/>
      <c r="E64" s="174"/>
    </row>
    <row r="65" spans="1:5">
      <c r="A65" s="12">
        <v>3</v>
      </c>
      <c r="B65" t="s">
        <v>164</v>
      </c>
      <c r="C65" s="40"/>
      <c r="D65" s="174"/>
      <c r="E65" s="174"/>
    </row>
    <row r="66" spans="1:5">
      <c r="B66" t="s">
        <v>165</v>
      </c>
      <c r="C66" s="40"/>
      <c r="D66" s="174"/>
      <c r="E66" s="174"/>
    </row>
    <row r="67" spans="1:5">
      <c r="B67" t="s">
        <v>166</v>
      </c>
      <c r="C67" s="40"/>
      <c r="D67" s="174"/>
      <c r="E67" s="174"/>
    </row>
    <row r="68" spans="1:5">
      <c r="B68" t="s">
        <v>64</v>
      </c>
      <c r="C68" s="40"/>
      <c r="D68" s="174"/>
      <c r="E68" s="174"/>
    </row>
    <row r="69" spans="1:5">
      <c r="B69" t="s">
        <v>65</v>
      </c>
      <c r="C69" s="40"/>
      <c r="D69" s="174"/>
      <c r="E69" s="174"/>
    </row>
    <row r="70" spans="1:5">
      <c r="B70" s="38" t="s">
        <v>68</v>
      </c>
      <c r="C70" s="39">
        <f>1.2*[8]List2!C18*0.6</f>
        <v>7.1999999999999993</v>
      </c>
      <c r="D70" s="173"/>
      <c r="E70" s="173">
        <f>C70*D70</f>
        <v>0</v>
      </c>
    </row>
    <row r="71" spans="1:5">
      <c r="C71" s="40"/>
      <c r="D71" s="174"/>
      <c r="E71" s="174"/>
    </row>
    <row r="72" spans="1:5">
      <c r="A72" s="12">
        <v>4</v>
      </c>
      <c r="B72" t="s">
        <v>73</v>
      </c>
      <c r="C72" s="40"/>
      <c r="D72" s="174"/>
      <c r="E72" s="174"/>
    </row>
    <row r="73" spans="1:5">
      <c r="B73" t="s">
        <v>74</v>
      </c>
      <c r="C73" s="40"/>
      <c r="D73" s="174"/>
      <c r="E73" s="174"/>
    </row>
    <row r="74" spans="1:5">
      <c r="B74" t="s">
        <v>64</v>
      </c>
      <c r="C74" s="40"/>
      <c r="D74" s="174"/>
      <c r="E74" s="174"/>
    </row>
    <row r="75" spans="1:5">
      <c r="B75" t="s">
        <v>65</v>
      </c>
      <c r="C75" s="40"/>
      <c r="D75" s="174"/>
      <c r="E75" s="174"/>
    </row>
    <row r="76" spans="1:5">
      <c r="C76" s="40"/>
      <c r="D76" s="174"/>
      <c r="E76" s="174"/>
    </row>
    <row r="77" spans="1:5">
      <c r="B77" s="38" t="s">
        <v>68</v>
      </c>
      <c r="C77" s="39">
        <f>0.6*1.2*[8]List2!C18</f>
        <v>7.1999999999999993</v>
      </c>
      <c r="D77" s="173"/>
      <c r="E77" s="173">
        <f>C77*D77</f>
        <v>0</v>
      </c>
    </row>
    <row r="78" spans="1:5">
      <c r="C78" s="40"/>
      <c r="D78" s="174"/>
      <c r="E78" s="174"/>
    </row>
    <row r="79" spans="1:5">
      <c r="A79" s="12">
        <v>5</v>
      </c>
      <c r="B79" s="198" t="s">
        <v>308</v>
      </c>
      <c r="C79" s="40"/>
      <c r="D79" s="174"/>
      <c r="E79" s="174"/>
    </row>
    <row r="80" spans="1:5">
      <c r="B80" s="198" t="s">
        <v>309</v>
      </c>
      <c r="C80" s="40"/>
      <c r="D80" s="174"/>
      <c r="E80" s="174"/>
    </row>
    <row r="81" spans="1:5">
      <c r="B81" t="s">
        <v>64</v>
      </c>
      <c r="C81" s="40"/>
      <c r="D81" s="174"/>
      <c r="E81" s="174"/>
    </row>
    <row r="82" spans="1:5">
      <c r="B82" t="s">
        <v>65</v>
      </c>
      <c r="C82" s="40"/>
      <c r="D82" s="174"/>
      <c r="E82" s="174"/>
    </row>
    <row r="83" spans="1:5">
      <c r="C83" s="40"/>
      <c r="D83" s="174"/>
      <c r="E83" s="174"/>
    </row>
    <row r="84" spans="1:5">
      <c r="B84" s="38" t="s">
        <v>75</v>
      </c>
      <c r="C84" s="39">
        <f>1.2*[8]List2!C17</f>
        <v>12</v>
      </c>
      <c r="D84" s="173"/>
      <c r="E84" s="173">
        <f>C84*D84</f>
        <v>0</v>
      </c>
    </row>
    <row r="85" spans="1:5">
      <c r="C85" s="40"/>
      <c r="D85" s="174"/>
      <c r="E85" s="174"/>
    </row>
    <row r="86" spans="1:5">
      <c r="A86" s="12">
        <v>6</v>
      </c>
      <c r="B86" t="s">
        <v>76</v>
      </c>
      <c r="C86" s="40"/>
      <c r="D86" s="174"/>
      <c r="E86" s="174"/>
    </row>
    <row r="87" spans="1:5">
      <c r="B87" t="s">
        <v>77</v>
      </c>
      <c r="C87" s="40"/>
      <c r="D87" s="174"/>
      <c r="E87" s="174"/>
    </row>
    <row r="88" spans="1:5">
      <c r="B88" t="s">
        <v>64</v>
      </c>
      <c r="C88" s="40"/>
      <c r="D88" s="174"/>
      <c r="E88" s="174"/>
    </row>
    <row r="89" spans="1:5">
      <c r="B89" t="s">
        <v>65</v>
      </c>
      <c r="C89" s="40"/>
      <c r="D89" s="174"/>
      <c r="E89" s="174"/>
    </row>
    <row r="90" spans="1:5">
      <c r="C90" s="40"/>
      <c r="D90" s="174"/>
      <c r="E90" s="174"/>
    </row>
    <row r="91" spans="1:5">
      <c r="B91" s="38" t="s">
        <v>75</v>
      </c>
      <c r="C91" s="60">
        <v>948.96</v>
      </c>
      <c r="D91" s="173"/>
      <c r="E91" s="173">
        <f>C91*D91</f>
        <v>0</v>
      </c>
    </row>
    <row r="92" spans="1:5">
      <c r="C92" s="40"/>
      <c r="D92" s="174"/>
      <c r="E92" s="174"/>
    </row>
    <row r="93" spans="1:5">
      <c r="A93" s="12">
        <v>7</v>
      </c>
      <c r="B93" t="s">
        <v>78</v>
      </c>
      <c r="C93" s="40"/>
      <c r="D93" s="174"/>
      <c r="E93" s="174"/>
    </row>
    <row r="94" spans="1:5">
      <c r="B94" t="s">
        <v>79</v>
      </c>
      <c r="C94" s="40"/>
      <c r="D94" s="174"/>
      <c r="E94" s="174"/>
    </row>
    <row r="95" spans="1:5">
      <c r="B95" t="s">
        <v>80</v>
      </c>
      <c r="C95" s="40"/>
      <c r="D95" s="174"/>
      <c r="E95" s="174"/>
    </row>
    <row r="96" spans="1:5">
      <c r="C96" s="40"/>
      <c r="D96" s="174"/>
      <c r="E96" s="174"/>
    </row>
    <row r="97" spans="1:5">
      <c r="B97" s="38" t="s">
        <v>75</v>
      </c>
      <c r="C97" s="60">
        <v>251.94</v>
      </c>
      <c r="D97" s="173"/>
      <c r="E97" s="173">
        <f>C97*D97</f>
        <v>0</v>
      </c>
    </row>
    <row r="98" spans="1:5">
      <c r="B98" s="12"/>
      <c r="C98" s="44"/>
      <c r="D98" s="178"/>
      <c r="E98" s="178"/>
    </row>
    <row r="99" spans="1:5">
      <c r="C99" s="40" t="s">
        <v>81</v>
      </c>
      <c r="D99" s="174"/>
      <c r="E99" s="174"/>
    </row>
    <row r="100" spans="1:5">
      <c r="A100" s="12">
        <v>8</v>
      </c>
      <c r="B100" t="s">
        <v>82</v>
      </c>
      <c r="C100" s="40"/>
      <c r="D100" s="174"/>
      <c r="E100" s="174"/>
    </row>
    <row r="101" spans="1:5">
      <c r="B101" t="s">
        <v>83</v>
      </c>
      <c r="C101" s="40"/>
      <c r="D101" s="174"/>
      <c r="E101" s="174"/>
    </row>
    <row r="102" spans="1:5">
      <c r="B102" t="s">
        <v>84</v>
      </c>
      <c r="C102" s="40"/>
      <c r="D102" s="174"/>
      <c r="E102" s="174"/>
    </row>
    <row r="103" spans="1:5">
      <c r="B103" t="s">
        <v>64</v>
      </c>
      <c r="C103" s="40"/>
      <c r="D103" s="174"/>
      <c r="E103" s="174"/>
    </row>
    <row r="104" spans="1:5">
      <c r="B104" t="s">
        <v>65</v>
      </c>
      <c r="C104" s="40"/>
      <c r="D104" s="174"/>
      <c r="E104" s="174"/>
    </row>
    <row r="105" spans="1:5">
      <c r="C105" s="40"/>
      <c r="D105" s="174"/>
      <c r="E105" s="174"/>
    </row>
    <row r="106" spans="1:5">
      <c r="B106" s="38" t="s">
        <v>68</v>
      </c>
      <c r="C106" s="60">
        <v>87.04</v>
      </c>
      <c r="D106" s="173"/>
      <c r="E106" s="173">
        <f>C106*D106</f>
        <v>0</v>
      </c>
    </row>
    <row r="107" spans="1:5">
      <c r="B107" s="12"/>
      <c r="C107" s="44"/>
      <c r="D107" s="178"/>
      <c r="E107" s="178"/>
    </row>
    <row r="108" spans="1:5">
      <c r="A108" s="12">
        <v>9</v>
      </c>
      <c r="B108" t="s">
        <v>85</v>
      </c>
      <c r="C108" s="40"/>
      <c r="D108" s="174"/>
      <c r="E108" s="174"/>
    </row>
    <row r="109" spans="1:5">
      <c r="B109" t="s">
        <v>86</v>
      </c>
      <c r="C109" s="40"/>
      <c r="D109" s="174"/>
      <c r="E109" s="174"/>
    </row>
    <row r="110" spans="1:5">
      <c r="B110" t="s">
        <v>87</v>
      </c>
      <c r="C110" s="40"/>
      <c r="D110" s="174"/>
      <c r="E110" s="174"/>
    </row>
    <row r="111" spans="1:5">
      <c r="B111" t="s">
        <v>88</v>
      </c>
      <c r="C111" s="40"/>
      <c r="D111" s="174"/>
      <c r="E111" s="174"/>
    </row>
    <row r="112" spans="1:5">
      <c r="B112" t="s">
        <v>64</v>
      </c>
      <c r="C112" s="40"/>
      <c r="D112" s="174"/>
      <c r="E112" s="174"/>
    </row>
    <row r="113" spans="1:5">
      <c r="B113" t="s">
        <v>65</v>
      </c>
      <c r="C113" s="40"/>
      <c r="D113" s="174"/>
      <c r="E113" s="174"/>
    </row>
    <row r="114" spans="1:5">
      <c r="C114" s="40"/>
      <c r="D114" s="174"/>
      <c r="E114" s="174"/>
    </row>
    <row r="115" spans="1:5">
      <c r="B115" s="38" t="s">
        <v>68</v>
      </c>
      <c r="C115" s="60">
        <v>151.16</v>
      </c>
      <c r="D115" s="173"/>
      <c r="E115" s="173">
        <f>C115*D115</f>
        <v>0</v>
      </c>
    </row>
    <row r="116" spans="1:5">
      <c r="C116" s="40"/>
      <c r="D116" s="174"/>
      <c r="E116" s="174"/>
    </row>
    <row r="117" spans="1:5">
      <c r="A117" s="12">
        <v>10</v>
      </c>
      <c r="B117" t="s">
        <v>167</v>
      </c>
      <c r="C117" s="40"/>
      <c r="D117" s="174"/>
      <c r="E117" s="174"/>
    </row>
    <row r="118" spans="1:5">
      <c r="B118" t="s">
        <v>168</v>
      </c>
      <c r="C118" s="40"/>
      <c r="D118" s="174"/>
      <c r="E118" s="174"/>
    </row>
    <row r="119" spans="1:5">
      <c r="B119" t="s">
        <v>169</v>
      </c>
      <c r="C119" s="40"/>
      <c r="D119" s="174"/>
      <c r="E119" s="174"/>
    </row>
    <row r="120" spans="1:5">
      <c r="B120" t="s">
        <v>170</v>
      </c>
      <c r="C120" s="40"/>
      <c r="D120" s="174"/>
      <c r="E120" s="174"/>
    </row>
    <row r="121" spans="1:5">
      <c r="B121" t="s">
        <v>171</v>
      </c>
      <c r="C121" s="40"/>
      <c r="D121" s="174"/>
      <c r="E121" s="174"/>
    </row>
    <row r="122" spans="1:5">
      <c r="B122" t="s">
        <v>64</v>
      </c>
      <c r="C122" s="40"/>
      <c r="D122" s="174"/>
      <c r="E122" s="174"/>
    </row>
    <row r="123" spans="1:5">
      <c r="B123" t="s">
        <v>65</v>
      </c>
      <c r="C123" s="40"/>
      <c r="D123" s="174"/>
      <c r="E123" s="174"/>
    </row>
    <row r="124" spans="1:5">
      <c r="C124" s="40"/>
      <c r="D124" s="174"/>
      <c r="E124" s="174"/>
    </row>
    <row r="125" spans="1:5">
      <c r="B125" s="38" t="s">
        <v>68</v>
      </c>
      <c r="C125" s="60">
        <v>175.1</v>
      </c>
      <c r="D125" s="173"/>
      <c r="E125" s="173">
        <f>C125*D125</f>
        <v>0</v>
      </c>
    </row>
    <row r="126" spans="1:5">
      <c r="C126" s="40"/>
      <c r="D126" s="174"/>
      <c r="E126" s="174"/>
    </row>
    <row r="127" spans="1:5">
      <c r="A127" s="12">
        <v>11</v>
      </c>
      <c r="B127" t="s">
        <v>89</v>
      </c>
      <c r="C127" s="40"/>
      <c r="D127" s="174"/>
      <c r="E127" s="174"/>
    </row>
    <row r="128" spans="1:5">
      <c r="B128" t="s">
        <v>90</v>
      </c>
      <c r="C128" s="40"/>
      <c r="D128" s="174"/>
      <c r="E128" s="174"/>
    </row>
    <row r="129" spans="1:5">
      <c r="B129" t="s">
        <v>91</v>
      </c>
      <c r="C129" s="40"/>
      <c r="D129" s="174"/>
      <c r="E129" s="174"/>
    </row>
    <row r="130" spans="1:5">
      <c r="B130" t="s">
        <v>64</v>
      </c>
      <c r="C130" s="40"/>
      <c r="D130" s="174"/>
      <c r="E130" s="174"/>
    </row>
    <row r="131" spans="1:5">
      <c r="B131" t="s">
        <v>65</v>
      </c>
      <c r="C131" s="40"/>
      <c r="D131" s="174"/>
      <c r="E131" s="174"/>
    </row>
    <row r="132" spans="1:5">
      <c r="C132" s="40"/>
      <c r="D132" s="174"/>
      <c r="E132" s="174"/>
    </row>
    <row r="133" spans="1:5">
      <c r="B133" s="38" t="s">
        <v>68</v>
      </c>
      <c r="C133" s="60">
        <f>C70+C106+C115</f>
        <v>245.4</v>
      </c>
      <c r="D133" s="173"/>
      <c r="E133" s="173">
        <f>C133*D133</f>
        <v>0</v>
      </c>
    </row>
    <row r="134" spans="1:5">
      <c r="C134" s="40"/>
      <c r="D134" s="174"/>
      <c r="E134" s="174"/>
    </row>
    <row r="135" spans="1:5">
      <c r="A135" s="12">
        <v>12</v>
      </c>
      <c r="B135" t="s">
        <v>184</v>
      </c>
      <c r="C135" s="40"/>
      <c r="D135" s="174"/>
      <c r="E135" s="174"/>
    </row>
    <row r="136" spans="1:5">
      <c r="B136" t="s">
        <v>185</v>
      </c>
      <c r="C136" s="40"/>
      <c r="D136" s="174"/>
      <c r="E136" s="174"/>
    </row>
    <row r="137" spans="1:5">
      <c r="C137" s="40"/>
      <c r="D137" s="174"/>
      <c r="E137" s="174"/>
    </row>
    <row r="138" spans="1:5">
      <c r="B138" s="38" t="s">
        <v>136</v>
      </c>
      <c r="C138" s="39">
        <f>1*[8]List2!C19</f>
        <v>1</v>
      </c>
      <c r="D138" s="173"/>
      <c r="E138" s="173">
        <f>C138*D138</f>
        <v>0</v>
      </c>
    </row>
    <row r="139" spans="1:5">
      <c r="C139" s="40"/>
      <c r="D139" s="174"/>
      <c r="E139" s="174"/>
    </row>
    <row r="140" spans="1:5">
      <c r="A140" s="12">
        <v>13</v>
      </c>
      <c r="B140" t="s">
        <v>172</v>
      </c>
      <c r="C140" s="40"/>
      <c r="D140" s="174"/>
      <c r="E140" s="174"/>
    </row>
    <row r="141" spans="1:5">
      <c r="B141" t="s">
        <v>56</v>
      </c>
      <c r="C141" s="40"/>
      <c r="D141" s="174"/>
      <c r="E141" s="174"/>
    </row>
    <row r="142" spans="1:5">
      <c r="B142" t="s">
        <v>57</v>
      </c>
      <c r="C142" s="40"/>
      <c r="D142" s="174"/>
      <c r="E142" s="174"/>
    </row>
    <row r="143" spans="1:5">
      <c r="C143" s="40"/>
      <c r="D143" s="174"/>
      <c r="E143" s="174"/>
    </row>
    <row r="144" spans="1:5">
      <c r="B144" s="38" t="s">
        <v>53</v>
      </c>
      <c r="C144" s="39">
        <v>1</v>
      </c>
      <c r="D144" s="173"/>
      <c r="E144" s="173">
        <f>C144*D144</f>
        <v>0</v>
      </c>
    </row>
    <row r="145" spans="1:6">
      <c r="C145" s="40"/>
    </row>
    <row r="146" spans="1:6">
      <c r="B146" s="33" t="s">
        <v>92</v>
      </c>
      <c r="C146" s="45"/>
      <c r="D146" s="190"/>
    </row>
    <row r="147" spans="1:6">
      <c r="B147" s="33" t="s">
        <v>93</v>
      </c>
      <c r="C147" s="45"/>
      <c r="D147" s="190"/>
    </row>
    <row r="148" spans="1:6">
      <c r="B148" s="33" t="s">
        <v>94</v>
      </c>
      <c r="C148" s="45"/>
      <c r="D148" s="190"/>
    </row>
    <row r="149" spans="1:6">
      <c r="B149" s="33" t="s">
        <v>95</v>
      </c>
      <c r="C149" s="45"/>
      <c r="D149" s="190"/>
    </row>
    <row r="150" spans="1:6">
      <c r="B150" s="33" t="s">
        <v>96</v>
      </c>
      <c r="C150" s="45"/>
      <c r="D150" s="190"/>
    </row>
    <row r="151" spans="1:6">
      <c r="C151" s="40"/>
    </row>
    <row r="152" spans="1:6">
      <c r="B152" s="41" t="s">
        <v>97</v>
      </c>
      <c r="C152" s="42"/>
      <c r="D152" s="175"/>
      <c r="E152" s="176">
        <f>E144+E138+E133+E125+E115+E106+E97+E91+E84+E77+E70+E63+E55</f>
        <v>0</v>
      </c>
    </row>
    <row r="153" spans="1:6">
      <c r="C153" s="40"/>
    </row>
    <row r="154" spans="1:6">
      <c r="C154" s="40"/>
    </row>
    <row r="155" spans="1:6">
      <c r="C155" s="40"/>
    </row>
    <row r="156" spans="1:6">
      <c r="A156" s="34" t="s">
        <v>29</v>
      </c>
      <c r="B156" s="35" t="s">
        <v>30</v>
      </c>
      <c r="C156" s="43" t="s">
        <v>31</v>
      </c>
      <c r="D156" s="177" t="s">
        <v>32</v>
      </c>
      <c r="E156" s="187" t="s">
        <v>33</v>
      </c>
      <c r="F156" s="236"/>
    </row>
    <row r="157" spans="1:6">
      <c r="A157" s="12" t="s">
        <v>98</v>
      </c>
      <c r="B157" t="s">
        <v>99</v>
      </c>
      <c r="C157" s="40"/>
    </row>
    <row r="158" spans="1:6">
      <c r="C158" s="40"/>
    </row>
    <row r="159" spans="1:6">
      <c r="C159" s="40"/>
    </row>
    <row r="160" spans="1:6">
      <c r="C160" s="40"/>
    </row>
    <row r="161" spans="1:5">
      <c r="A161" s="12">
        <v>1</v>
      </c>
      <c r="B161" t="s">
        <v>100</v>
      </c>
      <c r="C161" s="40"/>
    </row>
    <row r="162" spans="1:5">
      <c r="B162" t="s">
        <v>101</v>
      </c>
      <c r="C162" s="40"/>
    </row>
    <row r="163" spans="1:5">
      <c r="B163" t="s">
        <v>102</v>
      </c>
      <c r="C163" s="40"/>
    </row>
    <row r="164" spans="1:5">
      <c r="C164" s="40"/>
    </row>
    <row r="165" spans="1:5">
      <c r="B165" s="38" t="s">
        <v>47</v>
      </c>
      <c r="C165" s="60">
        <v>280</v>
      </c>
      <c r="D165" s="173"/>
      <c r="E165" s="173">
        <f>C165*D165</f>
        <v>0</v>
      </c>
    </row>
    <row r="166" spans="1:5">
      <c r="B166" s="12"/>
      <c r="C166" s="44"/>
      <c r="D166" s="178"/>
      <c r="E166" s="178"/>
    </row>
    <row r="167" spans="1:5">
      <c r="B167" s="12"/>
      <c r="C167" s="44"/>
      <c r="D167" s="178"/>
      <c r="E167" s="178"/>
    </row>
    <row r="168" spans="1:5">
      <c r="B168" s="12"/>
      <c r="C168" s="44"/>
      <c r="D168" s="178"/>
      <c r="E168" s="178"/>
    </row>
    <row r="169" spans="1:5">
      <c r="A169" s="12">
        <v>2</v>
      </c>
      <c r="B169" t="s">
        <v>110</v>
      </c>
      <c r="C169" s="40"/>
      <c r="D169" s="174"/>
      <c r="E169" s="174"/>
    </row>
    <row r="170" spans="1:5">
      <c r="B170" t="s">
        <v>111</v>
      </c>
      <c r="C170" s="40"/>
      <c r="D170" s="174"/>
      <c r="E170" s="174"/>
    </row>
    <row r="171" spans="1:5">
      <c r="B171" t="s">
        <v>112</v>
      </c>
      <c r="C171" s="40"/>
      <c r="D171" s="174"/>
      <c r="E171" s="174"/>
    </row>
    <row r="172" spans="1:5">
      <c r="C172" s="40"/>
      <c r="D172" s="174"/>
      <c r="E172" s="174"/>
    </row>
    <row r="173" spans="1:5">
      <c r="B173" s="38" t="s">
        <v>44</v>
      </c>
      <c r="C173" s="39">
        <v>8</v>
      </c>
      <c r="D173" s="173"/>
      <c r="E173" s="173">
        <f>C173*D173</f>
        <v>0</v>
      </c>
    </row>
    <row r="174" spans="1:5">
      <c r="C174" s="40"/>
      <c r="D174" s="174"/>
      <c r="E174" s="174"/>
    </row>
    <row r="175" spans="1:5">
      <c r="C175" s="40"/>
      <c r="D175" s="174"/>
      <c r="E175" s="174"/>
    </row>
    <row r="176" spans="1:5">
      <c r="C176" s="40"/>
      <c r="D176" s="174"/>
      <c r="E176" s="174"/>
    </row>
    <row r="177" spans="1:6">
      <c r="A177" s="12">
        <v>3</v>
      </c>
      <c r="B177" t="s">
        <v>132</v>
      </c>
      <c r="C177" s="40"/>
      <c r="D177" s="174"/>
      <c r="E177" s="174"/>
    </row>
    <row r="178" spans="1:6">
      <c r="B178" t="s">
        <v>133</v>
      </c>
      <c r="C178" s="40"/>
      <c r="D178" s="174"/>
      <c r="E178" s="174"/>
    </row>
    <row r="179" spans="1:6">
      <c r="B179" t="s">
        <v>134</v>
      </c>
      <c r="C179" s="40"/>
      <c r="D179" s="174"/>
      <c r="E179" s="174"/>
    </row>
    <row r="180" spans="1:6">
      <c r="B180" t="s">
        <v>135</v>
      </c>
      <c r="C180" s="40"/>
      <c r="D180" s="174"/>
      <c r="E180" s="174"/>
    </row>
    <row r="181" spans="1:6">
      <c r="C181" s="40"/>
      <c r="D181" s="174"/>
      <c r="E181" s="174"/>
    </row>
    <row r="182" spans="1:6">
      <c r="B182" s="38" t="s">
        <v>44</v>
      </c>
      <c r="C182" s="39">
        <f>C173*1</f>
        <v>8</v>
      </c>
      <c r="D182" s="173"/>
      <c r="E182" s="173">
        <f>C182*D182</f>
        <v>0</v>
      </c>
    </row>
    <row r="183" spans="1:6">
      <c r="C183" s="40"/>
    </row>
    <row r="184" spans="1:6">
      <c r="C184" s="40"/>
    </row>
    <row r="185" spans="1:6">
      <c r="B185" s="41" t="s">
        <v>137</v>
      </c>
      <c r="C185" s="42"/>
      <c r="D185" s="175"/>
      <c r="E185" s="176">
        <f>E182+E173+E165</f>
        <v>0</v>
      </c>
    </row>
    <row r="186" spans="1:6">
      <c r="C186" s="40"/>
    </row>
    <row r="187" spans="1:6">
      <c r="C187" s="40"/>
    </row>
    <row r="188" spans="1:6">
      <c r="A188" s="34" t="s">
        <v>29</v>
      </c>
      <c r="B188" s="35" t="s">
        <v>30</v>
      </c>
      <c r="C188" s="43" t="s">
        <v>31</v>
      </c>
      <c r="D188" s="177" t="s">
        <v>32</v>
      </c>
      <c r="E188" s="187" t="s">
        <v>33</v>
      </c>
      <c r="F188" s="236"/>
    </row>
    <row r="189" spans="1:6">
      <c r="A189" s="12" t="s">
        <v>138</v>
      </c>
      <c r="B189" t="s">
        <v>139</v>
      </c>
      <c r="C189" s="40"/>
    </row>
    <row r="190" spans="1:6">
      <c r="C190" s="40"/>
    </row>
    <row r="191" spans="1:6">
      <c r="A191" s="12">
        <v>1</v>
      </c>
      <c r="B191" t="s">
        <v>140</v>
      </c>
      <c r="C191" s="40"/>
    </row>
    <row r="192" spans="1:6">
      <c r="B192" t="s">
        <v>141</v>
      </c>
      <c r="C192" s="40"/>
    </row>
    <row r="193" spans="1:5">
      <c r="C193" s="40"/>
    </row>
    <row r="194" spans="1:5">
      <c r="B194" s="38" t="s">
        <v>47</v>
      </c>
      <c r="C194" s="60">
        <v>280</v>
      </c>
      <c r="D194" s="173"/>
      <c r="E194" s="173">
        <f>C194*D194</f>
        <v>0</v>
      </c>
    </row>
    <row r="195" spans="1:5">
      <c r="C195" s="40"/>
      <c r="D195" s="174"/>
      <c r="E195" s="174"/>
    </row>
    <row r="196" spans="1:5">
      <c r="A196" s="12">
        <v>2</v>
      </c>
      <c r="B196" t="s">
        <v>142</v>
      </c>
      <c r="C196" s="40"/>
      <c r="D196" s="174"/>
      <c r="E196" s="174"/>
    </row>
    <row r="197" spans="1:5">
      <c r="C197" s="40"/>
      <c r="D197" s="174"/>
      <c r="E197" s="174"/>
    </row>
    <row r="198" spans="1:5">
      <c r="B198" s="38" t="s">
        <v>75</v>
      </c>
      <c r="C198" s="60">
        <v>560</v>
      </c>
      <c r="D198" s="173"/>
      <c r="E198" s="173">
        <f>C198*D198</f>
        <v>0</v>
      </c>
    </row>
    <row r="199" spans="1:5">
      <c r="C199" s="40"/>
      <c r="D199" s="174"/>
      <c r="E199" s="174"/>
    </row>
    <row r="200" spans="1:5">
      <c r="A200" s="12">
        <v>3</v>
      </c>
      <c r="B200" t="s">
        <v>143</v>
      </c>
      <c r="C200" s="40"/>
      <c r="D200" s="174"/>
      <c r="E200" s="174"/>
    </row>
    <row r="201" spans="1:5">
      <c r="C201" s="40"/>
      <c r="D201" s="174"/>
      <c r="E201" s="174"/>
    </row>
    <row r="202" spans="1:5">
      <c r="B202" s="38" t="s">
        <v>47</v>
      </c>
      <c r="C202" s="60">
        <f>1*C194</f>
        <v>280</v>
      </c>
      <c r="D202" s="173"/>
      <c r="E202" s="173">
        <f>C202*D202</f>
        <v>0</v>
      </c>
    </row>
    <row r="203" spans="1:5">
      <c r="C203" s="40"/>
      <c r="D203" s="174"/>
      <c r="E203" s="174"/>
    </row>
    <row r="204" spans="1:5">
      <c r="A204" s="12">
        <v>4</v>
      </c>
      <c r="B204" t="s">
        <v>144</v>
      </c>
      <c r="C204" s="40"/>
      <c r="D204" s="174"/>
      <c r="E204" s="174"/>
    </row>
    <row r="205" spans="1:5">
      <c r="B205" t="s">
        <v>145</v>
      </c>
      <c r="C205" s="40"/>
      <c r="D205" s="174"/>
      <c r="E205" s="174"/>
    </row>
    <row r="206" spans="1:5">
      <c r="C206" s="40"/>
      <c r="D206" s="174"/>
      <c r="E206" s="174"/>
    </row>
    <row r="207" spans="1:5">
      <c r="B207" s="38" t="s">
        <v>47</v>
      </c>
      <c r="C207" s="60">
        <f>1*C202</f>
        <v>280</v>
      </c>
      <c r="D207" s="173"/>
      <c r="E207" s="173">
        <f>C207*D207</f>
        <v>0</v>
      </c>
    </row>
    <row r="208" spans="1:5">
      <c r="B208" s="12"/>
      <c r="C208" s="44"/>
      <c r="D208" s="178"/>
      <c r="E208" s="178"/>
    </row>
    <row r="209" spans="1:5">
      <c r="B209" s="12"/>
      <c r="C209" s="44"/>
      <c r="D209" s="178"/>
      <c r="E209" s="178"/>
    </row>
    <row r="210" spans="1:5">
      <c r="B210" s="12"/>
      <c r="C210" s="44"/>
      <c r="D210" s="178"/>
      <c r="E210" s="178"/>
    </row>
    <row r="211" spans="1:5">
      <c r="C211" s="40"/>
      <c r="D211" s="174"/>
      <c r="E211" s="174"/>
    </row>
    <row r="212" spans="1:5">
      <c r="A212" s="12">
        <v>5</v>
      </c>
      <c r="B212" t="s">
        <v>146</v>
      </c>
      <c r="C212" s="40"/>
      <c r="D212" s="174"/>
      <c r="E212" s="174"/>
    </row>
    <row r="213" spans="1:5">
      <c r="C213" s="40"/>
      <c r="D213" s="174"/>
      <c r="E213" s="174"/>
    </row>
    <row r="214" spans="1:5">
      <c r="B214" s="38" t="s">
        <v>47</v>
      </c>
      <c r="C214" s="60">
        <f>1*C207</f>
        <v>280</v>
      </c>
      <c r="D214" s="173"/>
      <c r="E214" s="173">
        <f>C214*D214</f>
        <v>0</v>
      </c>
    </row>
    <row r="215" spans="1:5">
      <c r="C215" s="40"/>
      <c r="D215" s="174"/>
      <c r="E215" s="174"/>
    </row>
    <row r="216" spans="1:5">
      <c r="A216" s="12">
        <v>6</v>
      </c>
      <c r="B216" t="s">
        <v>147</v>
      </c>
      <c r="C216" s="40"/>
      <c r="D216" s="174"/>
      <c r="E216" s="174"/>
    </row>
    <row r="217" spans="1:5">
      <c r="B217" t="s">
        <v>148</v>
      </c>
      <c r="C217" s="40"/>
      <c r="D217" s="174"/>
      <c r="E217" s="174"/>
    </row>
    <row r="218" spans="1:5">
      <c r="C218" s="40"/>
      <c r="D218" s="174"/>
      <c r="E218" s="174"/>
    </row>
    <row r="219" spans="1:5">
      <c r="B219" s="38" t="s">
        <v>136</v>
      </c>
      <c r="C219" s="39">
        <f>1*C182</f>
        <v>8</v>
      </c>
      <c r="D219" s="173"/>
      <c r="E219" s="173">
        <f>C219*D219</f>
        <v>0</v>
      </c>
    </row>
    <row r="220" spans="1:5">
      <c r="C220" s="40"/>
      <c r="D220" s="174"/>
      <c r="E220" s="174"/>
    </row>
    <row r="221" spans="1:5">
      <c r="A221" s="12">
        <v>7</v>
      </c>
      <c r="B221" s="38" t="s">
        <v>149</v>
      </c>
      <c r="C221" s="39">
        <v>5</v>
      </c>
      <c r="D221" s="173"/>
      <c r="E221" s="173">
        <f>C221*D221</f>
        <v>0</v>
      </c>
    </row>
    <row r="222" spans="1:5">
      <c r="C222" s="40"/>
      <c r="D222" s="174"/>
      <c r="E222" s="174"/>
    </row>
    <row r="223" spans="1:5">
      <c r="A223" s="12">
        <v>8</v>
      </c>
      <c r="B223" s="38" t="s">
        <v>151</v>
      </c>
      <c r="C223" s="39">
        <v>2</v>
      </c>
      <c r="D223" s="173"/>
      <c r="E223" s="173">
        <f>C223*D223</f>
        <v>0</v>
      </c>
    </row>
    <row r="224" spans="1:5">
      <c r="C224" s="40"/>
    </row>
    <row r="225" spans="1:7">
      <c r="A225" s="12">
        <v>9</v>
      </c>
      <c r="B225" s="38" t="s">
        <v>152</v>
      </c>
      <c r="C225" s="39">
        <v>1</v>
      </c>
      <c r="D225" s="173"/>
      <c r="E225" s="173">
        <f>C225*D225</f>
        <v>0</v>
      </c>
    </row>
    <row r="227" spans="1:7">
      <c r="B227" s="41" t="s">
        <v>153</v>
      </c>
      <c r="C227" s="41"/>
      <c r="D227" s="175"/>
      <c r="E227" s="176">
        <f>E225+E223+E221+E219+E214+E207+E202+E198+E194</f>
        <v>0</v>
      </c>
    </row>
    <row r="228" spans="1:7">
      <c r="B228" s="21"/>
      <c r="C228" s="21"/>
      <c r="D228" s="191"/>
      <c r="E228" s="192"/>
    </row>
    <row r="229" spans="1:7">
      <c r="B229" s="21"/>
      <c r="C229" s="21"/>
      <c r="D229" s="191"/>
      <c r="E229" s="192"/>
    </row>
    <row r="230" spans="1:7">
      <c r="B230" s="53" t="s">
        <v>154</v>
      </c>
      <c r="C230" s="54"/>
    </row>
    <row r="231" spans="1:7">
      <c r="G231"/>
    </row>
    <row r="232" spans="1:7">
      <c r="B232" s="33" t="s">
        <v>155</v>
      </c>
      <c r="C232" s="33"/>
      <c r="E232" s="179">
        <f>1*E41</f>
        <v>0</v>
      </c>
      <c r="F232" s="237" t="s">
        <v>156</v>
      </c>
      <c r="G232"/>
    </row>
    <row r="233" spans="1:7">
      <c r="B233" s="33" t="s">
        <v>157</v>
      </c>
      <c r="C233" s="33"/>
      <c r="E233" s="179">
        <f>1*E152</f>
        <v>0</v>
      </c>
      <c r="F233" s="237" t="s">
        <v>156</v>
      </c>
      <c r="G233"/>
    </row>
    <row r="234" spans="1:7">
      <c r="B234" s="33" t="s">
        <v>158</v>
      </c>
      <c r="C234" s="33"/>
      <c r="E234" s="179">
        <f>1*E185</f>
        <v>0</v>
      </c>
      <c r="F234" s="237" t="s">
        <v>156</v>
      </c>
      <c r="G234"/>
    </row>
    <row r="235" spans="1:7">
      <c r="B235" s="33" t="s">
        <v>159</v>
      </c>
      <c r="C235" s="33"/>
      <c r="E235" s="179">
        <f>1*E227</f>
        <v>0</v>
      </c>
      <c r="F235" s="237" t="s">
        <v>156</v>
      </c>
      <c r="G235"/>
    </row>
    <row r="236" spans="1:7">
      <c r="B236" s="55" t="s">
        <v>160</v>
      </c>
      <c r="C236" s="55"/>
      <c r="D236" s="183"/>
      <c r="E236" s="184">
        <f>(E235+E234+E233+E232)*0.03</f>
        <v>0</v>
      </c>
      <c r="F236" s="237" t="s">
        <v>156</v>
      </c>
      <c r="G236"/>
    </row>
    <row r="237" spans="1:7">
      <c r="A237" s="12" t="s">
        <v>81</v>
      </c>
      <c r="B237" s="56" t="s">
        <v>161</v>
      </c>
      <c r="C237" s="50"/>
      <c r="D237" s="185"/>
      <c r="E237" s="186">
        <f>E236+E235+E234+E233+E232</f>
        <v>0</v>
      </c>
      <c r="F237" s="237" t="s">
        <v>162</v>
      </c>
      <c r="G237"/>
    </row>
    <row r="238" spans="1:7">
      <c r="G238"/>
    </row>
  </sheetData>
  <sheetProtection password="D017" sheet="1" objects="1" scenarios="1"/>
  <pageMargins left="0.7" right="0.7" top="0.75" bottom="0.75" header="0.3" footer="0.3"/>
  <pageSetup paperSize="9" scale="6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230"/>
  <sheetViews>
    <sheetView view="pageBreakPreview" topLeftCell="A55" zoomScaleSheetLayoutView="100" workbookViewId="0">
      <selection activeCell="D55" sqref="D1:F1048576"/>
    </sheetView>
  </sheetViews>
  <sheetFormatPr defaultRowHeight="15"/>
  <cols>
    <col min="1" max="1" width="9.140625" style="12"/>
    <col min="2" max="2" width="64.140625" bestFit="1" customWidth="1"/>
    <col min="4" max="4" width="14.42578125" style="109" bestFit="1" customWidth="1"/>
    <col min="5" max="5" width="15.140625" style="109" bestFit="1" customWidth="1"/>
    <col min="6" max="6" width="11" style="113" customWidth="1"/>
    <col min="7" max="12" width="9.140625" style="12"/>
  </cols>
  <sheetData>
    <row r="1" spans="1:6" ht="18">
      <c r="B1" s="32" t="s">
        <v>186</v>
      </c>
    </row>
    <row r="3" spans="1:6">
      <c r="A3" s="61" t="s">
        <v>29</v>
      </c>
      <c r="B3" s="62" t="s">
        <v>30</v>
      </c>
      <c r="C3" s="62" t="s">
        <v>31</v>
      </c>
      <c r="D3" s="172" t="s">
        <v>32</v>
      </c>
      <c r="E3" s="172" t="s">
        <v>33</v>
      </c>
      <c r="F3" s="236"/>
    </row>
    <row r="4" spans="1:6">
      <c r="A4" s="36" t="s">
        <v>34</v>
      </c>
      <c r="B4" s="33" t="s">
        <v>35</v>
      </c>
    </row>
    <row r="6" spans="1:6">
      <c r="A6" s="12">
        <v>1</v>
      </c>
      <c r="B6" t="s">
        <v>36</v>
      </c>
    </row>
    <row r="7" spans="1:6">
      <c r="B7" t="s">
        <v>37</v>
      </c>
    </row>
    <row r="8" spans="1:6">
      <c r="B8" t="s">
        <v>38</v>
      </c>
    </row>
    <row r="9" spans="1:6">
      <c r="B9" t="s">
        <v>39</v>
      </c>
    </row>
    <row r="10" spans="1:6">
      <c r="B10" t="s">
        <v>40</v>
      </c>
    </row>
    <row r="11" spans="1:6">
      <c r="B11" t="s">
        <v>41</v>
      </c>
    </row>
    <row r="12" spans="1:6">
      <c r="B12" t="s">
        <v>42</v>
      </c>
    </row>
    <row r="13" spans="1:6">
      <c r="B13" t="s">
        <v>43</v>
      </c>
    </row>
    <row r="15" spans="1:6">
      <c r="B15" s="38" t="s">
        <v>44</v>
      </c>
      <c r="C15" s="39">
        <v>1</v>
      </c>
      <c r="D15" s="173"/>
      <c r="E15" s="173">
        <f>C15*D15</f>
        <v>0</v>
      </c>
    </row>
    <row r="16" spans="1:6">
      <c r="C16" s="40"/>
      <c r="D16" s="174"/>
      <c r="E16" s="174"/>
    </row>
    <row r="17" spans="1:5">
      <c r="A17" s="12">
        <v>2</v>
      </c>
      <c r="B17" t="s">
        <v>45</v>
      </c>
      <c r="C17" s="40"/>
      <c r="D17" s="174"/>
      <c r="E17" s="174"/>
    </row>
    <row r="18" spans="1:5">
      <c r="B18" t="s">
        <v>46</v>
      </c>
      <c r="C18" s="40"/>
      <c r="D18" s="174"/>
      <c r="E18" s="174"/>
    </row>
    <row r="19" spans="1:5">
      <c r="C19" s="40"/>
      <c r="D19" s="174"/>
      <c r="E19" s="174"/>
    </row>
    <row r="20" spans="1:5">
      <c r="B20" s="38" t="s">
        <v>47</v>
      </c>
      <c r="C20" s="39">
        <v>51.05</v>
      </c>
      <c r="D20" s="173"/>
      <c r="E20" s="173">
        <f>C20*D20</f>
        <v>0</v>
      </c>
    </row>
    <row r="21" spans="1:5">
      <c r="C21" s="40"/>
      <c r="D21" s="174"/>
      <c r="E21" s="174"/>
    </row>
    <row r="22" spans="1:5">
      <c r="A22" s="12">
        <v>3</v>
      </c>
      <c r="B22" t="s">
        <v>48</v>
      </c>
      <c r="C22" s="40"/>
      <c r="D22" s="174"/>
      <c r="E22" s="174"/>
    </row>
    <row r="23" spans="1:5">
      <c r="C23" s="40"/>
      <c r="D23" s="174"/>
      <c r="E23" s="174"/>
    </row>
    <row r="24" spans="1:5">
      <c r="B24" s="38" t="s">
        <v>44</v>
      </c>
      <c r="C24" s="39">
        <f>[9]List2!C3+[9]List2!C4+[9]List2!C6+[9]List2!C7+[9]List2!C5</f>
        <v>2</v>
      </c>
      <c r="D24" s="173"/>
      <c r="E24" s="173">
        <f>C24*D24</f>
        <v>0</v>
      </c>
    </row>
    <row r="25" spans="1:5">
      <c r="C25" s="40"/>
      <c r="D25" s="174"/>
      <c r="E25" s="174"/>
    </row>
    <row r="26" spans="1:5">
      <c r="A26" s="12">
        <v>4</v>
      </c>
      <c r="B26" t="s">
        <v>49</v>
      </c>
      <c r="C26" s="40"/>
      <c r="D26" s="174"/>
      <c r="E26" s="174"/>
    </row>
    <row r="27" spans="1:5">
      <c r="B27" t="s">
        <v>50</v>
      </c>
      <c r="C27" s="40"/>
      <c r="D27" s="174"/>
      <c r="E27" s="174"/>
    </row>
    <row r="28" spans="1:5">
      <c r="B28" t="s">
        <v>51</v>
      </c>
      <c r="C28" s="40"/>
      <c r="D28" s="174"/>
      <c r="E28" s="174"/>
    </row>
    <row r="29" spans="1:5">
      <c r="B29" t="s">
        <v>52</v>
      </c>
      <c r="C29" s="40"/>
      <c r="D29" s="174"/>
      <c r="E29" s="174"/>
    </row>
    <row r="30" spans="1:5">
      <c r="C30" s="40"/>
      <c r="D30" s="174"/>
      <c r="E30" s="174"/>
    </row>
    <row r="31" spans="1:5">
      <c r="B31" s="38" t="s">
        <v>53</v>
      </c>
      <c r="C31" s="39">
        <v>1</v>
      </c>
      <c r="D31" s="173"/>
      <c r="E31" s="173">
        <f>C31*D31</f>
        <v>0</v>
      </c>
    </row>
    <row r="32" spans="1:5">
      <c r="C32" s="40"/>
      <c r="D32" s="174"/>
      <c r="E32" s="174"/>
    </row>
    <row r="33" spans="1:6">
      <c r="A33" s="12">
        <v>5</v>
      </c>
      <c r="B33" t="s">
        <v>54</v>
      </c>
      <c r="C33" s="40"/>
      <c r="D33" s="174"/>
      <c r="E33" s="174"/>
    </row>
    <row r="34" spans="1:6">
      <c r="B34" t="s">
        <v>55</v>
      </c>
      <c r="C34" s="40"/>
      <c r="D34" s="174"/>
      <c r="E34" s="174"/>
    </row>
    <row r="35" spans="1:6">
      <c r="B35" t="s">
        <v>56</v>
      </c>
      <c r="C35" s="40"/>
      <c r="D35" s="174"/>
      <c r="E35" s="174"/>
    </row>
    <row r="36" spans="1:6">
      <c r="B36" t="s">
        <v>57</v>
      </c>
      <c r="C36" s="40"/>
      <c r="D36" s="174"/>
      <c r="E36" s="174"/>
    </row>
    <row r="37" spans="1:6">
      <c r="C37" s="40"/>
      <c r="D37" s="174"/>
      <c r="E37" s="174"/>
    </row>
    <row r="38" spans="1:6">
      <c r="B38" s="38" t="s">
        <v>53</v>
      </c>
      <c r="C38" s="39">
        <v>1</v>
      </c>
      <c r="D38" s="173"/>
      <c r="E38" s="173">
        <f>C38*D38</f>
        <v>0</v>
      </c>
    </row>
    <row r="39" spans="1:6">
      <c r="C39" s="40"/>
    </row>
    <row r="40" spans="1:6">
      <c r="C40" s="40"/>
    </row>
    <row r="41" spans="1:6">
      <c r="B41" s="41" t="s">
        <v>58</v>
      </c>
      <c r="C41" s="42"/>
      <c r="D41" s="175"/>
      <c r="E41" s="176">
        <f>E38+E31+E24+E20+E15</f>
        <v>0</v>
      </c>
    </row>
    <row r="42" spans="1:6">
      <c r="C42" s="40"/>
    </row>
    <row r="43" spans="1:6">
      <c r="C43" s="40"/>
    </row>
    <row r="44" spans="1:6">
      <c r="A44" s="34" t="s">
        <v>29</v>
      </c>
      <c r="B44" s="35" t="s">
        <v>30</v>
      </c>
      <c r="C44" s="43" t="s">
        <v>31</v>
      </c>
      <c r="D44" s="177" t="s">
        <v>32</v>
      </c>
      <c r="E44" s="177" t="s">
        <v>33</v>
      </c>
      <c r="F44" s="236"/>
    </row>
    <row r="45" spans="1:6">
      <c r="A45" s="12" t="s">
        <v>59</v>
      </c>
      <c r="B45" t="s">
        <v>60</v>
      </c>
      <c r="C45" s="40"/>
    </row>
    <row r="46" spans="1:6">
      <c r="C46" s="40"/>
    </row>
    <row r="47" spans="1:6">
      <c r="A47" s="12">
        <v>1</v>
      </c>
      <c r="B47" t="s">
        <v>61</v>
      </c>
      <c r="C47" s="40"/>
    </row>
    <row r="48" spans="1:6">
      <c r="B48" t="s">
        <v>62</v>
      </c>
      <c r="C48" s="40"/>
    </row>
    <row r="49" spans="1:5">
      <c r="B49" t="s">
        <v>63</v>
      </c>
      <c r="C49" s="40"/>
    </row>
    <row r="50" spans="1:5">
      <c r="B50" t="s">
        <v>64</v>
      </c>
      <c r="C50" s="40"/>
    </row>
    <row r="51" spans="1:5">
      <c r="B51" t="s">
        <v>65</v>
      </c>
      <c r="C51" s="40"/>
    </row>
    <row r="52" spans="1:5">
      <c r="B52" t="s">
        <v>66</v>
      </c>
      <c r="C52" s="40"/>
    </row>
    <row r="53" spans="1:5">
      <c r="B53" t="s">
        <v>67</v>
      </c>
      <c r="C53" s="40"/>
    </row>
    <row r="54" spans="1:5">
      <c r="C54" s="40"/>
    </row>
    <row r="55" spans="1:5">
      <c r="B55" s="38" t="s">
        <v>68</v>
      </c>
      <c r="C55" s="39">
        <v>56.05</v>
      </c>
      <c r="D55" s="173"/>
      <c r="E55" s="173">
        <f>C55*D55</f>
        <v>0</v>
      </c>
    </row>
    <row r="56" spans="1:5">
      <c r="C56" s="40"/>
      <c r="D56" s="174"/>
      <c r="E56" s="174"/>
    </row>
    <row r="57" spans="1:5">
      <c r="A57" s="12">
        <v>2</v>
      </c>
      <c r="B57" t="s">
        <v>69</v>
      </c>
      <c r="C57" s="40"/>
      <c r="D57" s="174"/>
      <c r="E57" s="174"/>
    </row>
    <row r="58" spans="1:5">
      <c r="B58" t="s">
        <v>70</v>
      </c>
      <c r="C58" s="40"/>
      <c r="D58" s="174"/>
      <c r="E58" s="174"/>
    </row>
    <row r="59" spans="1:5">
      <c r="B59" t="s">
        <v>71</v>
      </c>
      <c r="C59" s="40"/>
      <c r="D59" s="174"/>
      <c r="E59" s="174"/>
    </row>
    <row r="60" spans="1:5">
      <c r="B60" t="s">
        <v>64</v>
      </c>
      <c r="C60" s="40"/>
      <c r="D60" s="174"/>
      <c r="E60" s="174"/>
    </row>
    <row r="61" spans="1:5">
      <c r="B61" t="s">
        <v>65</v>
      </c>
      <c r="C61" s="40"/>
      <c r="D61" s="174"/>
      <c r="E61" s="174"/>
    </row>
    <row r="62" spans="1:5">
      <c r="C62" s="40"/>
      <c r="D62" s="174"/>
      <c r="E62" s="174"/>
    </row>
    <row r="63" spans="1:5">
      <c r="B63" s="38" t="s">
        <v>72</v>
      </c>
      <c r="C63" s="39">
        <v>51</v>
      </c>
      <c r="D63" s="173"/>
      <c r="E63" s="173">
        <f>C63*D63</f>
        <v>0</v>
      </c>
    </row>
    <row r="64" spans="1:5">
      <c r="C64" s="40"/>
      <c r="D64" s="174"/>
      <c r="E64" s="174"/>
    </row>
    <row r="65" spans="1:5">
      <c r="A65" s="12">
        <v>3</v>
      </c>
      <c r="B65" t="s">
        <v>164</v>
      </c>
      <c r="C65" s="40"/>
      <c r="D65" s="174"/>
      <c r="E65" s="174"/>
    </row>
    <row r="66" spans="1:5">
      <c r="B66" t="s">
        <v>165</v>
      </c>
      <c r="C66" s="40"/>
      <c r="D66" s="174"/>
      <c r="E66" s="174"/>
    </row>
    <row r="67" spans="1:5">
      <c r="B67" t="s">
        <v>166</v>
      </c>
      <c r="C67" s="40"/>
      <c r="D67" s="174"/>
      <c r="E67" s="174"/>
    </row>
    <row r="68" spans="1:5">
      <c r="B68" t="s">
        <v>64</v>
      </c>
      <c r="C68" s="40"/>
      <c r="D68" s="174"/>
      <c r="E68" s="174"/>
    </row>
    <row r="69" spans="1:5">
      <c r="B69" t="s">
        <v>65</v>
      </c>
      <c r="C69" s="40"/>
      <c r="D69" s="174"/>
      <c r="E69" s="174"/>
    </row>
    <row r="70" spans="1:5">
      <c r="B70" s="38" t="s">
        <v>68</v>
      </c>
      <c r="C70" s="39">
        <v>27.57</v>
      </c>
      <c r="D70" s="173"/>
      <c r="E70" s="173">
        <f>C70*D70</f>
        <v>0</v>
      </c>
    </row>
    <row r="71" spans="1:5">
      <c r="C71" s="40"/>
      <c r="D71" s="174"/>
      <c r="E71" s="174"/>
    </row>
    <row r="72" spans="1:5">
      <c r="A72" s="12">
        <v>4</v>
      </c>
      <c r="B72" t="s">
        <v>73</v>
      </c>
      <c r="C72" s="40"/>
      <c r="D72" s="174"/>
      <c r="E72" s="174"/>
    </row>
    <row r="73" spans="1:5">
      <c r="B73" t="s">
        <v>74</v>
      </c>
      <c r="C73" s="40"/>
      <c r="D73" s="174"/>
      <c r="E73" s="174"/>
    </row>
    <row r="74" spans="1:5">
      <c r="B74" t="s">
        <v>64</v>
      </c>
      <c r="C74" s="40"/>
      <c r="D74" s="174"/>
      <c r="E74" s="174"/>
    </row>
    <row r="75" spans="1:5">
      <c r="B75" t="s">
        <v>65</v>
      </c>
      <c r="C75" s="40"/>
      <c r="D75" s="174"/>
      <c r="E75" s="174"/>
    </row>
    <row r="76" spans="1:5">
      <c r="C76" s="40"/>
      <c r="D76" s="174"/>
      <c r="E76" s="174"/>
    </row>
    <row r="77" spans="1:5">
      <c r="B77" s="38" t="s">
        <v>68</v>
      </c>
      <c r="C77" s="39">
        <v>27.57</v>
      </c>
      <c r="D77" s="173"/>
      <c r="E77" s="173">
        <f>C77*D77</f>
        <v>0</v>
      </c>
    </row>
    <row r="78" spans="1:5">
      <c r="C78" s="40"/>
      <c r="D78" s="174"/>
      <c r="E78" s="174"/>
    </row>
    <row r="79" spans="1:5">
      <c r="A79" s="12">
        <v>5</v>
      </c>
      <c r="B79" s="198" t="s">
        <v>308</v>
      </c>
      <c r="C79" s="40"/>
      <c r="D79" s="174"/>
      <c r="E79" s="174"/>
    </row>
    <row r="80" spans="1:5">
      <c r="B80" s="198" t="s">
        <v>309</v>
      </c>
      <c r="C80" s="40"/>
      <c r="D80" s="174"/>
      <c r="E80" s="174"/>
    </row>
    <row r="81" spans="1:5">
      <c r="C81" s="40"/>
      <c r="D81" s="174"/>
      <c r="E81" s="174"/>
    </row>
    <row r="82" spans="1:5">
      <c r="B82" t="s">
        <v>64</v>
      </c>
      <c r="C82" s="40"/>
      <c r="D82" s="174"/>
      <c r="E82" s="174"/>
    </row>
    <row r="83" spans="1:5">
      <c r="B83" t="s">
        <v>65</v>
      </c>
      <c r="C83" s="40"/>
      <c r="D83" s="174"/>
      <c r="E83" s="174"/>
    </row>
    <row r="84" spans="1:5">
      <c r="C84" s="40"/>
      <c r="D84" s="174"/>
      <c r="E84" s="174"/>
    </row>
    <row r="85" spans="1:5">
      <c r="B85" s="38" t="s">
        <v>75</v>
      </c>
      <c r="C85" s="39">
        <v>46</v>
      </c>
      <c r="D85" s="173"/>
      <c r="E85" s="173">
        <f>C85*D85</f>
        <v>0</v>
      </c>
    </row>
    <row r="86" spans="1:5">
      <c r="C86" s="40"/>
      <c r="D86" s="174"/>
      <c r="E86" s="174"/>
    </row>
    <row r="87" spans="1:5">
      <c r="A87" s="12">
        <v>6</v>
      </c>
      <c r="B87" t="s">
        <v>76</v>
      </c>
      <c r="C87" s="40"/>
      <c r="D87" s="174"/>
      <c r="E87" s="174"/>
    </row>
    <row r="88" spans="1:5">
      <c r="B88" t="s">
        <v>77</v>
      </c>
      <c r="C88" s="40"/>
      <c r="D88" s="174"/>
      <c r="E88" s="174"/>
    </row>
    <row r="89" spans="1:5">
      <c r="B89" t="s">
        <v>64</v>
      </c>
      <c r="C89" s="40"/>
      <c r="D89" s="174"/>
      <c r="E89" s="174"/>
    </row>
    <row r="90" spans="1:5">
      <c r="B90" t="s">
        <v>65</v>
      </c>
      <c r="C90" s="40"/>
      <c r="D90" s="174"/>
      <c r="E90" s="174"/>
    </row>
    <row r="91" spans="1:5">
      <c r="C91" s="40"/>
      <c r="D91" s="174"/>
      <c r="E91" s="174"/>
    </row>
    <row r="92" spans="1:5">
      <c r="B92" s="38" t="s">
        <v>75</v>
      </c>
      <c r="C92" s="39">
        <v>124.56</v>
      </c>
      <c r="D92" s="173"/>
      <c r="E92" s="173">
        <f>C92*D92</f>
        <v>0</v>
      </c>
    </row>
    <row r="93" spans="1:5">
      <c r="C93" s="40"/>
      <c r="D93" s="174"/>
      <c r="E93" s="174"/>
    </row>
    <row r="94" spans="1:5">
      <c r="A94" s="12">
        <v>7</v>
      </c>
      <c r="B94" t="s">
        <v>78</v>
      </c>
      <c r="C94" s="40"/>
      <c r="D94" s="174"/>
      <c r="E94" s="174"/>
    </row>
    <row r="95" spans="1:5">
      <c r="B95" t="s">
        <v>79</v>
      </c>
      <c r="C95" s="40"/>
      <c r="D95" s="174"/>
      <c r="E95" s="174"/>
    </row>
    <row r="96" spans="1:5">
      <c r="B96" t="s">
        <v>80</v>
      </c>
      <c r="C96" s="40"/>
      <c r="D96" s="174"/>
      <c r="E96" s="174"/>
    </row>
    <row r="97" spans="1:5">
      <c r="C97" s="40"/>
      <c r="D97" s="174"/>
      <c r="E97" s="174"/>
    </row>
    <row r="98" spans="1:5">
      <c r="B98" s="38" t="s">
        <v>75</v>
      </c>
      <c r="C98" s="39">
        <v>45.95</v>
      </c>
      <c r="D98" s="173"/>
      <c r="E98" s="173">
        <f>C98*D98</f>
        <v>0</v>
      </c>
    </row>
    <row r="99" spans="1:5">
      <c r="B99" s="12"/>
      <c r="C99" s="44"/>
      <c r="D99" s="178"/>
      <c r="E99" s="178"/>
    </row>
    <row r="100" spans="1:5">
      <c r="C100" s="40" t="s">
        <v>81</v>
      </c>
      <c r="D100" s="174"/>
      <c r="E100" s="174"/>
    </row>
    <row r="101" spans="1:5">
      <c r="A101" s="12">
        <v>8</v>
      </c>
      <c r="B101" t="s">
        <v>82</v>
      </c>
      <c r="C101" s="40"/>
      <c r="D101" s="174"/>
      <c r="E101" s="174"/>
    </row>
    <row r="102" spans="1:5">
      <c r="B102" t="s">
        <v>83</v>
      </c>
      <c r="C102" s="40"/>
      <c r="D102" s="174"/>
      <c r="E102" s="174"/>
    </row>
    <row r="103" spans="1:5">
      <c r="B103" t="s">
        <v>84</v>
      </c>
      <c r="C103" s="40"/>
      <c r="D103" s="174"/>
      <c r="E103" s="174"/>
    </row>
    <row r="104" spans="1:5">
      <c r="B104" t="s">
        <v>64</v>
      </c>
      <c r="C104" s="40"/>
      <c r="D104" s="174"/>
      <c r="E104" s="174"/>
    </row>
    <row r="105" spans="1:5">
      <c r="B105" t="s">
        <v>65</v>
      </c>
      <c r="C105" s="40"/>
      <c r="D105" s="174"/>
      <c r="E105" s="174"/>
    </row>
    <row r="106" spans="1:5">
      <c r="C106" s="40"/>
      <c r="D106" s="174"/>
      <c r="E106" s="174"/>
    </row>
    <row r="107" spans="1:5">
      <c r="B107" s="38" t="s">
        <v>68</v>
      </c>
      <c r="C107" s="39">
        <v>15.87</v>
      </c>
      <c r="D107" s="173"/>
      <c r="E107" s="173">
        <f>C107*D107</f>
        <v>0</v>
      </c>
    </row>
    <row r="108" spans="1:5">
      <c r="B108" s="12"/>
      <c r="C108" s="44"/>
      <c r="D108" s="178"/>
      <c r="E108" s="178"/>
    </row>
    <row r="109" spans="1:5">
      <c r="A109" s="12">
        <v>9</v>
      </c>
      <c r="B109" t="s">
        <v>85</v>
      </c>
      <c r="C109" s="40"/>
      <c r="D109" s="174"/>
      <c r="E109" s="174"/>
    </row>
    <row r="110" spans="1:5">
      <c r="B110" t="s">
        <v>86</v>
      </c>
      <c r="C110" s="40"/>
      <c r="D110" s="174"/>
      <c r="E110" s="174"/>
    </row>
    <row r="111" spans="1:5">
      <c r="B111" t="s">
        <v>87</v>
      </c>
      <c r="C111" s="40"/>
      <c r="D111" s="174"/>
      <c r="E111" s="174"/>
    </row>
    <row r="112" spans="1:5">
      <c r="B112" t="s">
        <v>88</v>
      </c>
      <c r="C112" s="40"/>
      <c r="D112" s="174"/>
      <c r="E112" s="174"/>
    </row>
    <row r="113" spans="1:5">
      <c r="B113" t="s">
        <v>64</v>
      </c>
      <c r="C113" s="40"/>
      <c r="D113" s="174"/>
      <c r="E113" s="174"/>
    </row>
    <row r="114" spans="1:5">
      <c r="B114" t="s">
        <v>65</v>
      </c>
      <c r="C114" s="40"/>
      <c r="D114" s="174"/>
      <c r="E114" s="174"/>
    </row>
    <row r="115" spans="1:5">
      <c r="C115" s="40"/>
      <c r="D115" s="174"/>
      <c r="E115" s="174"/>
    </row>
    <row r="116" spans="1:5">
      <c r="B116" s="38" t="s">
        <v>68</v>
      </c>
      <c r="C116" s="39">
        <v>27.57</v>
      </c>
      <c r="D116" s="173"/>
      <c r="E116" s="173">
        <f>C116*D116</f>
        <v>0</v>
      </c>
    </row>
    <row r="117" spans="1:5">
      <c r="C117" s="40"/>
      <c r="D117" s="174"/>
      <c r="E117" s="174"/>
    </row>
    <row r="118" spans="1:5">
      <c r="A118" s="12">
        <v>10</v>
      </c>
      <c r="B118" t="s">
        <v>167</v>
      </c>
      <c r="C118" s="40"/>
      <c r="D118" s="174"/>
      <c r="E118" s="174"/>
    </row>
    <row r="119" spans="1:5">
      <c r="B119" t="s">
        <v>168</v>
      </c>
      <c r="C119" s="40"/>
      <c r="D119" s="174"/>
      <c r="E119" s="174"/>
    </row>
    <row r="120" spans="1:5">
      <c r="B120" t="s">
        <v>169</v>
      </c>
      <c r="C120" s="40"/>
      <c r="D120" s="174"/>
      <c r="E120" s="174"/>
    </row>
    <row r="121" spans="1:5">
      <c r="B121" t="s">
        <v>170</v>
      </c>
      <c r="C121" s="40"/>
      <c r="D121" s="174"/>
      <c r="E121" s="174"/>
    </row>
    <row r="122" spans="1:5">
      <c r="B122" t="s">
        <v>171</v>
      </c>
      <c r="C122" s="40"/>
      <c r="D122" s="174"/>
      <c r="E122" s="174"/>
    </row>
    <row r="123" spans="1:5">
      <c r="B123" t="s">
        <v>64</v>
      </c>
      <c r="C123" s="40"/>
      <c r="D123" s="174"/>
      <c r="E123" s="174"/>
    </row>
    <row r="124" spans="1:5">
      <c r="B124" t="s">
        <v>65</v>
      </c>
      <c r="C124" s="40"/>
      <c r="D124" s="174"/>
      <c r="E124" s="174"/>
    </row>
    <row r="125" spans="1:5">
      <c r="C125" s="40"/>
      <c r="D125" s="174"/>
      <c r="E125" s="174"/>
    </row>
    <row r="126" spans="1:5">
      <c r="B126" s="38" t="s">
        <v>68</v>
      </c>
      <c r="C126" s="39">
        <v>10.11</v>
      </c>
      <c r="D126" s="173"/>
      <c r="E126" s="173">
        <f>C126*D126</f>
        <v>0</v>
      </c>
    </row>
    <row r="127" spans="1:5">
      <c r="C127" s="40"/>
      <c r="D127" s="174"/>
      <c r="E127" s="174"/>
    </row>
    <row r="128" spans="1:5">
      <c r="A128" s="12">
        <v>11</v>
      </c>
      <c r="B128" t="s">
        <v>89</v>
      </c>
      <c r="C128" s="40"/>
      <c r="D128" s="174"/>
      <c r="E128" s="174"/>
    </row>
    <row r="129" spans="1:5">
      <c r="B129" t="s">
        <v>90</v>
      </c>
      <c r="C129" s="40"/>
      <c r="D129" s="174"/>
      <c r="E129" s="174"/>
    </row>
    <row r="130" spans="1:5">
      <c r="B130" t="s">
        <v>91</v>
      </c>
      <c r="C130" s="40"/>
      <c r="D130" s="174"/>
      <c r="E130" s="174"/>
    </row>
    <row r="131" spans="1:5">
      <c r="B131" t="s">
        <v>64</v>
      </c>
      <c r="C131" s="40"/>
      <c r="D131" s="174"/>
      <c r="E131" s="174"/>
    </row>
    <row r="132" spans="1:5">
      <c r="B132" t="s">
        <v>65</v>
      </c>
      <c r="C132" s="40"/>
      <c r="D132" s="174"/>
      <c r="E132" s="174"/>
    </row>
    <row r="133" spans="1:5">
      <c r="C133" s="40"/>
      <c r="D133" s="174"/>
      <c r="E133" s="174"/>
    </row>
    <row r="134" spans="1:5">
      <c r="B134" s="38" t="s">
        <v>68</v>
      </c>
      <c r="C134" s="39">
        <f>C107+C116+C77</f>
        <v>71.009999999999991</v>
      </c>
      <c r="D134" s="173"/>
      <c r="E134" s="173">
        <f>C134*D134</f>
        <v>0</v>
      </c>
    </row>
    <row r="135" spans="1:5">
      <c r="C135" s="40"/>
      <c r="D135" s="174"/>
      <c r="E135" s="174"/>
    </row>
    <row r="136" spans="1:5">
      <c r="C136" s="40"/>
      <c r="D136" s="174"/>
      <c r="E136" s="174"/>
    </row>
    <row r="137" spans="1:5">
      <c r="A137" s="12">
        <v>12</v>
      </c>
      <c r="B137" t="s">
        <v>172</v>
      </c>
      <c r="C137" s="40"/>
      <c r="D137" s="174"/>
      <c r="E137" s="174"/>
    </row>
    <row r="138" spans="1:5">
      <c r="B138" t="s">
        <v>56</v>
      </c>
      <c r="C138" s="40"/>
      <c r="D138" s="174"/>
      <c r="E138" s="174"/>
    </row>
    <row r="139" spans="1:5">
      <c r="B139" t="s">
        <v>57</v>
      </c>
      <c r="C139" s="40"/>
      <c r="D139" s="174"/>
      <c r="E139" s="174"/>
    </row>
    <row r="140" spans="1:5">
      <c r="C140" s="40"/>
      <c r="D140" s="174"/>
      <c r="E140" s="174"/>
    </row>
    <row r="141" spans="1:5">
      <c r="B141" s="38" t="s">
        <v>53</v>
      </c>
      <c r="C141" s="39">
        <v>1</v>
      </c>
      <c r="D141" s="173"/>
      <c r="E141" s="173">
        <f>C141*D141</f>
        <v>0</v>
      </c>
    </row>
    <row r="142" spans="1:5">
      <c r="C142" s="40"/>
      <c r="D142" s="174"/>
      <c r="E142" s="174"/>
    </row>
    <row r="143" spans="1:5">
      <c r="B143" s="33" t="s">
        <v>92</v>
      </c>
      <c r="C143" s="45"/>
      <c r="D143" s="179"/>
      <c r="E143" s="174"/>
    </row>
    <row r="144" spans="1:5">
      <c r="B144" s="33" t="s">
        <v>93</v>
      </c>
      <c r="C144" s="45"/>
      <c r="D144" s="179"/>
      <c r="E144" s="174"/>
    </row>
    <row r="145" spans="1:6">
      <c r="B145" s="33" t="s">
        <v>94</v>
      </c>
      <c r="C145" s="45"/>
      <c r="D145" s="179"/>
      <c r="E145" s="174"/>
    </row>
    <row r="146" spans="1:6">
      <c r="B146" s="33" t="s">
        <v>95</v>
      </c>
      <c r="C146" s="45"/>
      <c r="D146" s="179"/>
      <c r="E146" s="174"/>
    </row>
    <row r="147" spans="1:6">
      <c r="B147" s="33" t="s">
        <v>96</v>
      </c>
      <c r="C147" s="45"/>
      <c r="D147" s="179"/>
      <c r="E147" s="174"/>
    </row>
    <row r="148" spans="1:6">
      <c r="C148" s="40"/>
      <c r="D148" s="174"/>
      <c r="E148" s="174"/>
    </row>
    <row r="149" spans="1:6">
      <c r="B149" s="41" t="s">
        <v>97</v>
      </c>
      <c r="C149" s="42"/>
      <c r="D149" s="180"/>
      <c r="E149" s="176">
        <f>E141+E134+E126+E116+E107+E98+E92+E85+E77+E70+E63+E55</f>
        <v>0</v>
      </c>
    </row>
    <row r="150" spans="1:6">
      <c r="C150" s="40"/>
      <c r="D150" s="174"/>
      <c r="E150" s="174"/>
    </row>
    <row r="151" spans="1:6">
      <c r="C151" s="40"/>
      <c r="D151" s="174"/>
      <c r="E151" s="174"/>
    </row>
    <row r="152" spans="1:6">
      <c r="C152" s="40"/>
      <c r="D152" s="174"/>
      <c r="E152" s="174"/>
    </row>
    <row r="153" spans="1:6">
      <c r="A153" s="34" t="s">
        <v>29</v>
      </c>
      <c r="B153" s="35" t="s">
        <v>30</v>
      </c>
      <c r="C153" s="43" t="s">
        <v>31</v>
      </c>
      <c r="D153" s="181" t="s">
        <v>32</v>
      </c>
      <c r="E153" s="181" t="s">
        <v>33</v>
      </c>
      <c r="F153" s="236"/>
    </row>
    <row r="154" spans="1:6">
      <c r="A154" s="12" t="s">
        <v>98</v>
      </c>
      <c r="B154" t="s">
        <v>99</v>
      </c>
      <c r="C154" s="40"/>
      <c r="D154" s="174"/>
      <c r="E154" s="174"/>
    </row>
    <row r="155" spans="1:6">
      <c r="C155" s="40"/>
      <c r="D155" s="174"/>
      <c r="E155" s="174"/>
    </row>
    <row r="156" spans="1:6">
      <c r="C156" s="40"/>
      <c r="D156" s="174"/>
      <c r="E156" s="174"/>
    </row>
    <row r="157" spans="1:6">
      <c r="C157" s="40"/>
      <c r="D157" s="174"/>
      <c r="E157" s="174"/>
    </row>
    <row r="158" spans="1:6">
      <c r="A158" s="12">
        <v>1</v>
      </c>
      <c r="B158" t="s">
        <v>100</v>
      </c>
      <c r="C158" s="40"/>
      <c r="D158" s="174"/>
      <c r="E158" s="174"/>
    </row>
    <row r="159" spans="1:6">
      <c r="B159" t="s">
        <v>101</v>
      </c>
      <c r="C159" s="40"/>
      <c r="D159" s="174"/>
      <c r="E159" s="174"/>
    </row>
    <row r="160" spans="1:6">
      <c r="B160" t="s">
        <v>102</v>
      </c>
      <c r="C160" s="40"/>
      <c r="D160" s="174"/>
      <c r="E160" s="174"/>
    </row>
    <row r="161" spans="1:5">
      <c r="C161" s="40"/>
      <c r="D161" s="174"/>
      <c r="E161" s="174"/>
    </row>
    <row r="162" spans="1:5">
      <c r="B162" s="38" t="s">
        <v>47</v>
      </c>
      <c r="C162" s="39">
        <f>1*[9]List2!C9</f>
        <v>52</v>
      </c>
      <c r="D162" s="173"/>
      <c r="E162" s="173">
        <f>C162*D162</f>
        <v>0</v>
      </c>
    </row>
    <row r="163" spans="1:5">
      <c r="B163" s="12"/>
      <c r="C163" s="44"/>
      <c r="D163" s="178"/>
      <c r="E163" s="178"/>
    </row>
    <row r="164" spans="1:5">
      <c r="B164" s="12"/>
      <c r="C164" s="44"/>
      <c r="D164" s="178"/>
      <c r="E164" s="178"/>
    </row>
    <row r="165" spans="1:5">
      <c r="B165" s="12"/>
      <c r="C165" s="44"/>
      <c r="D165" s="178"/>
      <c r="E165" s="178"/>
    </row>
    <row r="166" spans="1:5">
      <c r="A166" s="12">
        <v>2</v>
      </c>
      <c r="B166" t="s">
        <v>110</v>
      </c>
      <c r="C166" s="40"/>
      <c r="D166" s="174"/>
      <c r="E166" s="174"/>
    </row>
    <row r="167" spans="1:5">
      <c r="B167" t="s">
        <v>111</v>
      </c>
      <c r="C167" s="40"/>
      <c r="D167" s="174"/>
      <c r="E167" s="174"/>
    </row>
    <row r="168" spans="1:5">
      <c r="B168" t="s">
        <v>112</v>
      </c>
      <c r="C168" s="40"/>
      <c r="D168" s="174"/>
      <c r="E168" s="174"/>
    </row>
    <row r="169" spans="1:5">
      <c r="C169" s="40"/>
      <c r="D169" s="174"/>
      <c r="E169" s="174"/>
    </row>
    <row r="170" spans="1:5">
      <c r="B170" s="38" t="s">
        <v>44</v>
      </c>
      <c r="C170" s="39">
        <f>1*[9]List2!C4</f>
        <v>2</v>
      </c>
      <c r="D170" s="173"/>
      <c r="E170" s="173">
        <f>C170*D170</f>
        <v>0</v>
      </c>
    </row>
    <row r="171" spans="1:5">
      <c r="C171" s="40"/>
      <c r="D171" s="174"/>
      <c r="E171" s="174"/>
    </row>
    <row r="172" spans="1:5">
      <c r="C172" s="40"/>
      <c r="D172" s="174"/>
      <c r="E172" s="174"/>
    </row>
    <row r="173" spans="1:5">
      <c r="C173" s="40"/>
      <c r="D173" s="174"/>
      <c r="E173" s="174"/>
    </row>
    <row r="174" spans="1:5">
      <c r="A174" s="12">
        <v>3</v>
      </c>
      <c r="B174" t="s">
        <v>132</v>
      </c>
      <c r="C174" s="40"/>
      <c r="D174" s="174"/>
      <c r="E174" s="174"/>
    </row>
    <row r="175" spans="1:5">
      <c r="B175" t="s">
        <v>133</v>
      </c>
      <c r="C175" s="40"/>
      <c r="D175" s="174"/>
      <c r="E175" s="174"/>
    </row>
    <row r="176" spans="1:5">
      <c r="B176" t="s">
        <v>134</v>
      </c>
      <c r="C176" s="40"/>
      <c r="D176" s="174"/>
      <c r="E176" s="174"/>
    </row>
    <row r="177" spans="1:6">
      <c r="B177" t="s">
        <v>135</v>
      </c>
      <c r="C177" s="40"/>
      <c r="D177" s="174"/>
      <c r="E177" s="174"/>
    </row>
    <row r="178" spans="1:6">
      <c r="C178" s="40"/>
      <c r="D178" s="174"/>
      <c r="E178" s="174"/>
    </row>
    <row r="179" spans="1:6">
      <c r="B179" s="38" t="s">
        <v>44</v>
      </c>
      <c r="C179" s="39">
        <f>C170*1</f>
        <v>2</v>
      </c>
      <c r="D179" s="173"/>
      <c r="E179" s="173">
        <f>C179*D179</f>
        <v>0</v>
      </c>
    </row>
    <row r="180" spans="1:6">
      <c r="C180" s="40"/>
      <c r="D180" s="174"/>
      <c r="E180" s="174"/>
    </row>
    <row r="181" spans="1:6">
      <c r="C181" s="40"/>
      <c r="D181" s="174"/>
      <c r="E181" s="174"/>
    </row>
    <row r="182" spans="1:6">
      <c r="B182" s="41" t="s">
        <v>137</v>
      </c>
      <c r="C182" s="42"/>
      <c r="D182" s="180"/>
      <c r="E182" s="176">
        <f>E179+E170+E162</f>
        <v>0</v>
      </c>
    </row>
    <row r="183" spans="1:6">
      <c r="C183" s="40"/>
      <c r="D183" s="174"/>
      <c r="E183" s="174"/>
    </row>
    <row r="184" spans="1:6">
      <c r="C184" s="40"/>
      <c r="D184" s="174"/>
      <c r="E184" s="174"/>
    </row>
    <row r="185" spans="1:6">
      <c r="A185" s="34" t="s">
        <v>29</v>
      </c>
      <c r="B185" s="35" t="s">
        <v>30</v>
      </c>
      <c r="C185" s="43" t="s">
        <v>31</v>
      </c>
      <c r="D185" s="181" t="s">
        <v>32</v>
      </c>
      <c r="E185" s="181" t="s">
        <v>33</v>
      </c>
      <c r="F185" s="236"/>
    </row>
    <row r="186" spans="1:6">
      <c r="A186" s="12" t="s">
        <v>138</v>
      </c>
      <c r="B186" t="s">
        <v>139</v>
      </c>
      <c r="C186" s="40"/>
      <c r="D186" s="174"/>
      <c r="E186" s="174"/>
    </row>
    <row r="187" spans="1:6">
      <c r="C187" s="40"/>
      <c r="D187" s="174"/>
      <c r="E187" s="174"/>
    </row>
    <row r="188" spans="1:6">
      <c r="A188" s="12">
        <v>1</v>
      </c>
      <c r="B188" t="s">
        <v>140</v>
      </c>
      <c r="C188" s="40"/>
      <c r="D188" s="174"/>
      <c r="E188" s="174"/>
    </row>
    <row r="189" spans="1:6">
      <c r="B189" t="s">
        <v>141</v>
      </c>
      <c r="C189" s="40"/>
      <c r="D189" s="174"/>
      <c r="E189" s="174"/>
    </row>
    <row r="190" spans="1:6">
      <c r="C190" s="40"/>
      <c r="D190" s="174"/>
      <c r="E190" s="174"/>
    </row>
    <row r="191" spans="1:6">
      <c r="B191" s="38" t="s">
        <v>47</v>
      </c>
      <c r="C191" s="49">
        <v>51.05</v>
      </c>
      <c r="D191" s="173"/>
      <c r="E191" s="173">
        <f>C191*D191</f>
        <v>0</v>
      </c>
    </row>
    <row r="192" spans="1:6">
      <c r="C192" s="40"/>
      <c r="D192" s="174"/>
      <c r="E192" s="174"/>
    </row>
    <row r="193" spans="1:5">
      <c r="A193" s="12">
        <v>2</v>
      </c>
      <c r="B193" t="s">
        <v>142</v>
      </c>
      <c r="C193" s="40"/>
      <c r="D193" s="174"/>
      <c r="E193" s="174"/>
    </row>
    <row r="194" spans="1:5">
      <c r="C194" s="40"/>
      <c r="D194" s="174"/>
      <c r="E194" s="174"/>
    </row>
    <row r="195" spans="1:5">
      <c r="B195" s="38" t="s">
        <v>75</v>
      </c>
      <c r="C195" s="39">
        <f>3*[9]List2!C1</f>
        <v>156</v>
      </c>
      <c r="D195" s="173"/>
      <c r="E195" s="173">
        <f>C195*D195</f>
        <v>0</v>
      </c>
    </row>
    <row r="196" spans="1:5">
      <c r="C196" s="40"/>
      <c r="D196" s="174"/>
      <c r="E196" s="174"/>
    </row>
    <row r="197" spans="1:5">
      <c r="A197" s="12">
        <v>3</v>
      </c>
      <c r="B197" t="s">
        <v>143</v>
      </c>
      <c r="C197" s="40"/>
      <c r="D197" s="174"/>
      <c r="E197" s="174"/>
    </row>
    <row r="198" spans="1:5">
      <c r="C198" s="40"/>
      <c r="D198" s="174"/>
      <c r="E198" s="174"/>
    </row>
    <row r="199" spans="1:5">
      <c r="B199" s="38" t="s">
        <v>47</v>
      </c>
      <c r="C199" s="39">
        <f>1*C191</f>
        <v>51.05</v>
      </c>
      <c r="D199" s="173"/>
      <c r="E199" s="173">
        <f>C199*D199</f>
        <v>0</v>
      </c>
    </row>
    <row r="200" spans="1:5">
      <c r="C200" s="40"/>
      <c r="D200" s="174"/>
      <c r="E200" s="174"/>
    </row>
    <row r="201" spans="1:5">
      <c r="A201" s="12">
        <v>4</v>
      </c>
      <c r="B201" t="s">
        <v>144</v>
      </c>
      <c r="C201" s="40"/>
      <c r="D201" s="174"/>
      <c r="E201" s="174"/>
    </row>
    <row r="202" spans="1:5">
      <c r="B202" t="s">
        <v>145</v>
      </c>
      <c r="C202" s="40"/>
      <c r="D202" s="174"/>
      <c r="E202" s="174"/>
    </row>
    <row r="203" spans="1:5">
      <c r="C203" s="40"/>
      <c r="D203" s="174"/>
      <c r="E203" s="174"/>
    </row>
    <row r="204" spans="1:5">
      <c r="B204" s="38" t="s">
        <v>47</v>
      </c>
      <c r="C204" s="39">
        <f>1*C199</f>
        <v>51.05</v>
      </c>
      <c r="D204" s="173"/>
      <c r="E204" s="173">
        <f>C204*D204</f>
        <v>0</v>
      </c>
    </row>
    <row r="205" spans="1:5">
      <c r="C205" s="40"/>
      <c r="D205" s="174"/>
      <c r="E205" s="174"/>
    </row>
    <row r="206" spans="1:5">
      <c r="A206" s="12">
        <v>5</v>
      </c>
      <c r="B206" t="s">
        <v>146</v>
      </c>
      <c r="C206" s="40"/>
      <c r="D206" s="174"/>
      <c r="E206" s="174"/>
    </row>
    <row r="207" spans="1:5">
      <c r="C207" s="40"/>
      <c r="D207" s="174"/>
      <c r="E207" s="174"/>
    </row>
    <row r="208" spans="1:5">
      <c r="B208" s="38" t="s">
        <v>47</v>
      </c>
      <c r="C208" s="39">
        <f>1*C204</f>
        <v>51.05</v>
      </c>
      <c r="D208" s="173"/>
      <c r="E208" s="173">
        <f>C208*D208</f>
        <v>0</v>
      </c>
    </row>
    <row r="209" spans="1:5">
      <c r="C209" s="40"/>
      <c r="D209" s="174"/>
      <c r="E209" s="174"/>
    </row>
    <row r="210" spans="1:5">
      <c r="A210" s="12">
        <v>6</v>
      </c>
      <c r="B210" t="s">
        <v>147</v>
      </c>
      <c r="C210" s="40"/>
      <c r="D210" s="174"/>
      <c r="E210" s="174"/>
    </row>
    <row r="211" spans="1:5">
      <c r="B211" t="s">
        <v>148</v>
      </c>
      <c r="C211" s="40"/>
      <c r="D211" s="174"/>
      <c r="E211" s="174"/>
    </row>
    <row r="212" spans="1:5">
      <c r="C212" s="40"/>
      <c r="D212" s="174"/>
      <c r="E212" s="174"/>
    </row>
    <row r="213" spans="1:5">
      <c r="B213" s="38" t="s">
        <v>136</v>
      </c>
      <c r="C213" s="39">
        <f>1*C179</f>
        <v>2</v>
      </c>
      <c r="D213" s="173"/>
      <c r="E213" s="173">
        <f>C213*D213</f>
        <v>0</v>
      </c>
    </row>
    <row r="214" spans="1:5">
      <c r="C214" s="40"/>
      <c r="D214" s="174"/>
      <c r="E214" s="174"/>
    </row>
    <row r="215" spans="1:5">
      <c r="A215" s="12">
        <v>7</v>
      </c>
      <c r="B215" s="38" t="s">
        <v>149</v>
      </c>
      <c r="C215" s="39">
        <v>5</v>
      </c>
      <c r="D215" s="173"/>
      <c r="E215" s="173">
        <f>C215*D215</f>
        <v>0</v>
      </c>
    </row>
    <row r="216" spans="1:5">
      <c r="C216" s="40"/>
      <c r="D216" s="174"/>
      <c r="E216" s="174"/>
    </row>
    <row r="217" spans="1:5">
      <c r="A217" s="12">
        <v>8</v>
      </c>
      <c r="B217" s="38" t="s">
        <v>151</v>
      </c>
      <c r="C217" s="39">
        <v>2</v>
      </c>
      <c r="D217" s="173"/>
      <c r="E217" s="173">
        <f>C217*D217</f>
        <v>0</v>
      </c>
    </row>
    <row r="218" spans="1:5">
      <c r="C218" s="40"/>
      <c r="D218" s="174"/>
      <c r="E218" s="174"/>
    </row>
    <row r="219" spans="1:5">
      <c r="A219" s="12">
        <v>9</v>
      </c>
      <c r="B219" s="38" t="s">
        <v>152</v>
      </c>
      <c r="C219" s="39">
        <v>1</v>
      </c>
      <c r="D219" s="173"/>
      <c r="E219" s="173">
        <f>C219*D219</f>
        <v>0</v>
      </c>
    </row>
    <row r="221" spans="1:5">
      <c r="B221" s="41" t="s">
        <v>153</v>
      </c>
      <c r="C221" s="41"/>
      <c r="D221" s="175"/>
      <c r="E221" s="182">
        <f>E219+E217+E215+E213+E208+E204+E199+E195+E191</f>
        <v>0</v>
      </c>
    </row>
    <row r="223" spans="1:5">
      <c r="B223" s="53" t="s">
        <v>154</v>
      </c>
      <c r="C223" s="54"/>
    </row>
    <row r="225" spans="1:6">
      <c r="B225" s="33" t="s">
        <v>155</v>
      </c>
      <c r="C225" s="33"/>
      <c r="E225" s="179">
        <f>1*E41</f>
        <v>0</v>
      </c>
      <c r="F225" s="237" t="s">
        <v>156</v>
      </c>
    </row>
    <row r="226" spans="1:6">
      <c r="B226" s="33" t="s">
        <v>157</v>
      </c>
      <c r="C226" s="33"/>
      <c r="E226" s="179">
        <f>1*E149</f>
        <v>0</v>
      </c>
      <c r="F226" s="237" t="s">
        <v>156</v>
      </c>
    </row>
    <row r="227" spans="1:6">
      <c r="B227" s="33" t="s">
        <v>158</v>
      </c>
      <c r="C227" s="33"/>
      <c r="E227" s="179">
        <f>1*E182</f>
        <v>0</v>
      </c>
      <c r="F227" s="237" t="s">
        <v>156</v>
      </c>
    </row>
    <row r="228" spans="1:6">
      <c r="B228" s="33" t="s">
        <v>159</v>
      </c>
      <c r="C228" s="33"/>
      <c r="E228" s="179">
        <f>1*E221</f>
        <v>0</v>
      </c>
      <c r="F228" s="237" t="s">
        <v>156</v>
      </c>
    </row>
    <row r="229" spans="1:6">
      <c r="B229" s="55" t="s">
        <v>173</v>
      </c>
      <c r="C229" s="55"/>
      <c r="D229" s="183"/>
      <c r="E229" s="184">
        <f>(E228+E227+E226+E225)*0.03</f>
        <v>0</v>
      </c>
      <c r="F229" s="237" t="s">
        <v>156</v>
      </c>
    </row>
    <row r="230" spans="1:6">
      <c r="A230" s="12" t="s">
        <v>81</v>
      </c>
      <c r="B230" s="56" t="s">
        <v>161</v>
      </c>
      <c r="C230" s="50"/>
      <c r="D230" s="185"/>
      <c r="E230" s="186">
        <f>E229+E228+E227+E226+E225</f>
        <v>0</v>
      </c>
      <c r="F230" s="237" t="s">
        <v>162</v>
      </c>
    </row>
  </sheetData>
  <sheetProtection password="D017" sheet="1" objects="1" scenarios="1"/>
  <pageMargins left="0.7" right="0.7" top="0.75" bottom="0.75" header="0.3" footer="0.3"/>
  <pageSetup paperSize="9" scale="69" orientation="portrait" r:id="rId1"/>
  <rowBreaks count="3" manualBreakCount="3">
    <brk id="56" max="16383" man="1"/>
    <brk id="108" max="16383" man="1"/>
    <brk id="22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J199"/>
  <sheetViews>
    <sheetView view="pageBreakPreview" zoomScaleSheetLayoutView="100" workbookViewId="0">
      <selection activeCell="K12" sqref="K12"/>
    </sheetView>
  </sheetViews>
  <sheetFormatPr defaultRowHeight="15"/>
  <cols>
    <col min="1" max="1" width="9.140625" style="63"/>
    <col min="2" max="2" width="29.28515625" style="64" customWidth="1"/>
    <col min="3" max="3" width="9.140625" style="95"/>
    <col min="4" max="4" width="9.140625" style="63"/>
    <col min="5" max="5" width="11.42578125" style="94" customWidth="1"/>
    <col min="6" max="6" width="14" style="96" customWidth="1"/>
    <col min="10" max="10" width="11" customWidth="1"/>
  </cols>
  <sheetData>
    <row r="1" spans="1:10" ht="15.75">
      <c r="A1" s="210" t="s">
        <v>187</v>
      </c>
      <c r="B1" s="210"/>
      <c r="C1" s="210"/>
      <c r="D1" s="210"/>
      <c r="E1" s="210"/>
      <c r="F1" s="63"/>
    </row>
    <row r="3" spans="1:10">
      <c r="C3" s="63"/>
      <c r="E3" s="63"/>
      <c r="F3" s="63"/>
    </row>
    <row r="4" spans="1:10" ht="15.75">
      <c r="A4" s="210" t="s">
        <v>188</v>
      </c>
      <c r="B4" s="210"/>
      <c r="C4" s="210"/>
      <c r="D4" s="210"/>
      <c r="E4" s="210"/>
      <c r="F4" s="63"/>
    </row>
    <row r="5" spans="1:10">
      <c r="B5" s="65"/>
      <c r="C5" s="66"/>
      <c r="D5" s="66"/>
      <c r="E5" s="66"/>
      <c r="F5" s="63"/>
    </row>
    <row r="6" spans="1:10">
      <c r="A6" s="209" t="s">
        <v>189</v>
      </c>
      <c r="B6" s="209"/>
      <c r="C6" s="209"/>
      <c r="D6" s="209"/>
      <c r="E6" s="209"/>
      <c r="F6" s="63"/>
    </row>
    <row r="7" spans="1:10">
      <c r="A7" s="67" t="s">
        <v>190</v>
      </c>
      <c r="B7" s="68" t="s">
        <v>191</v>
      </c>
      <c r="C7" s="69" t="s">
        <v>192</v>
      </c>
      <c r="D7" s="69" t="s">
        <v>193</v>
      </c>
      <c r="E7" s="70" t="s">
        <v>194</v>
      </c>
      <c r="F7" s="71" t="s">
        <v>195</v>
      </c>
      <c r="G7" s="72"/>
      <c r="H7" s="72"/>
      <c r="I7" s="72"/>
      <c r="J7" s="72"/>
    </row>
    <row r="8" spans="1:10" ht="30">
      <c r="A8" s="73">
        <v>1</v>
      </c>
      <c r="B8" s="74" t="s">
        <v>196</v>
      </c>
      <c r="C8" s="75">
        <v>150</v>
      </c>
      <c r="D8" s="75" t="s">
        <v>47</v>
      </c>
      <c r="E8" s="164"/>
      <c r="F8" s="165">
        <f t="shared" ref="F8:F14" si="0">C8*E8</f>
        <v>0</v>
      </c>
    </row>
    <row r="9" spans="1:10" ht="30">
      <c r="A9" s="73">
        <f t="shared" ref="A9:A14" si="1">A8+1</f>
        <v>2</v>
      </c>
      <c r="B9" s="74" t="s">
        <v>197</v>
      </c>
      <c r="C9" s="75">
        <v>150</v>
      </c>
      <c r="D9" s="75" t="s">
        <v>47</v>
      </c>
      <c r="E9" s="164"/>
      <c r="F9" s="165">
        <f t="shared" si="0"/>
        <v>0</v>
      </c>
    </row>
    <row r="10" spans="1:10" ht="30">
      <c r="A10" s="73">
        <f t="shared" si="1"/>
        <v>3</v>
      </c>
      <c r="B10" s="74" t="s">
        <v>198</v>
      </c>
      <c r="C10" s="75">
        <v>15</v>
      </c>
      <c r="D10" s="75" t="s">
        <v>47</v>
      </c>
      <c r="E10" s="164"/>
      <c r="F10" s="165">
        <f t="shared" si="0"/>
        <v>0</v>
      </c>
    </row>
    <row r="11" spans="1:10" ht="60">
      <c r="A11" s="73">
        <f t="shared" si="1"/>
        <v>4</v>
      </c>
      <c r="B11" s="74" t="s">
        <v>199</v>
      </c>
      <c r="C11" s="75">
        <v>1</v>
      </c>
      <c r="D11" s="75" t="s">
        <v>136</v>
      </c>
      <c r="E11" s="164"/>
      <c r="F11" s="165">
        <f t="shared" si="0"/>
        <v>0</v>
      </c>
    </row>
    <row r="12" spans="1:10" ht="45">
      <c r="A12" s="73">
        <f t="shared" si="1"/>
        <v>5</v>
      </c>
      <c r="B12" s="74" t="s">
        <v>200</v>
      </c>
      <c r="C12" s="75">
        <v>1</v>
      </c>
      <c r="D12" s="75" t="s">
        <v>136</v>
      </c>
      <c r="E12" s="164"/>
      <c r="F12" s="165">
        <f t="shared" si="0"/>
        <v>0</v>
      </c>
    </row>
    <row r="13" spans="1:10" ht="60">
      <c r="A13" s="73">
        <f t="shared" si="1"/>
        <v>6</v>
      </c>
      <c r="B13" s="74" t="s">
        <v>201</v>
      </c>
      <c r="C13" s="75">
        <v>1</v>
      </c>
      <c r="D13" s="75" t="s">
        <v>136</v>
      </c>
      <c r="E13" s="164"/>
      <c r="F13" s="165">
        <f t="shared" si="0"/>
        <v>0</v>
      </c>
    </row>
    <row r="14" spans="1:10" ht="30">
      <c r="A14" s="73">
        <f t="shared" si="1"/>
        <v>7</v>
      </c>
      <c r="B14" s="74" t="s">
        <v>202</v>
      </c>
      <c r="C14" s="75">
        <v>1</v>
      </c>
      <c r="D14" s="75" t="s">
        <v>136</v>
      </c>
      <c r="E14" s="164"/>
      <c r="F14" s="165">
        <f t="shared" si="0"/>
        <v>0</v>
      </c>
    </row>
    <row r="15" spans="1:10">
      <c r="A15" s="211" t="s">
        <v>203</v>
      </c>
      <c r="B15" s="211"/>
      <c r="C15" s="211"/>
      <c r="D15" s="211"/>
      <c r="E15" s="212">
        <f>SUM(F8:F14)</f>
        <v>0</v>
      </c>
      <c r="F15" s="212"/>
    </row>
    <row r="16" spans="1:10">
      <c r="A16" s="211"/>
      <c r="B16" s="211"/>
      <c r="C16" s="211"/>
      <c r="D16" s="211"/>
      <c r="E16" s="212"/>
      <c r="F16" s="212"/>
    </row>
    <row r="17" spans="1:10">
      <c r="C17" s="63"/>
      <c r="E17" s="63"/>
      <c r="F17" s="63"/>
    </row>
    <row r="18" spans="1:10">
      <c r="C18" s="63"/>
      <c r="E18" s="63"/>
      <c r="F18" s="63"/>
    </row>
    <row r="19" spans="1:10">
      <c r="C19" s="63"/>
      <c r="E19" s="63"/>
      <c r="F19" s="63"/>
    </row>
    <row r="20" spans="1:10">
      <c r="C20" s="63"/>
      <c r="E20" s="63"/>
      <c r="F20" s="63"/>
    </row>
    <row r="21" spans="1:10">
      <c r="B21" s="65"/>
      <c r="C21" s="66"/>
      <c r="D21" s="66"/>
      <c r="E21" s="66"/>
      <c r="F21" s="63"/>
    </row>
    <row r="22" spans="1:10">
      <c r="A22" s="209" t="s">
        <v>204</v>
      </c>
      <c r="B22" s="209"/>
      <c r="C22" s="209"/>
      <c r="D22" s="209"/>
      <c r="E22" s="209"/>
      <c r="F22" s="63"/>
    </row>
    <row r="23" spans="1:10">
      <c r="A23" s="76" t="s">
        <v>190</v>
      </c>
      <c r="B23" s="77" t="s">
        <v>191</v>
      </c>
      <c r="C23" s="78" t="s">
        <v>192</v>
      </c>
      <c r="D23" s="78" t="s">
        <v>193</v>
      </c>
      <c r="E23" s="79" t="s">
        <v>194</v>
      </c>
      <c r="F23" s="80" t="s">
        <v>195</v>
      </c>
    </row>
    <row r="24" spans="1:10" ht="38.25">
      <c r="A24" s="73">
        <v>1</v>
      </c>
      <c r="B24" s="81" t="s">
        <v>205</v>
      </c>
      <c r="C24" s="75">
        <v>150</v>
      </c>
      <c r="D24" s="75" t="s">
        <v>47</v>
      </c>
      <c r="E24" s="164"/>
      <c r="F24" s="165">
        <f t="shared" ref="F24:F32" si="2">C24*E24</f>
        <v>0</v>
      </c>
    </row>
    <row r="25" spans="1:10" ht="51">
      <c r="A25" s="73">
        <f t="shared" ref="A25:A32" si="3">A24+1</f>
        <v>2</v>
      </c>
      <c r="B25" s="81" t="s">
        <v>206</v>
      </c>
      <c r="C25" s="75">
        <v>15</v>
      </c>
      <c r="D25" s="75" t="s">
        <v>47</v>
      </c>
      <c r="E25" s="164"/>
      <c r="F25" s="165">
        <f t="shared" si="2"/>
        <v>0</v>
      </c>
    </row>
    <row r="26" spans="1:10" ht="38.25">
      <c r="A26" s="73">
        <f t="shared" si="3"/>
        <v>3</v>
      </c>
      <c r="B26" s="81" t="s">
        <v>207</v>
      </c>
      <c r="C26" s="75">
        <v>180</v>
      </c>
      <c r="D26" s="75" t="s">
        <v>47</v>
      </c>
      <c r="E26" s="164"/>
      <c r="F26" s="165">
        <f t="shared" si="2"/>
        <v>0</v>
      </c>
    </row>
    <row r="27" spans="1:10" ht="25.5">
      <c r="A27" s="73">
        <f t="shared" si="3"/>
        <v>4</v>
      </c>
      <c r="B27" s="81" t="s">
        <v>208</v>
      </c>
      <c r="C27" s="75">
        <v>180</v>
      </c>
      <c r="D27" s="75" t="s">
        <v>47</v>
      </c>
      <c r="E27" s="164"/>
      <c r="F27" s="165">
        <f t="shared" si="2"/>
        <v>0</v>
      </c>
    </row>
    <row r="28" spans="1:10" ht="38.25">
      <c r="A28" s="73">
        <f t="shared" si="3"/>
        <v>5</v>
      </c>
      <c r="B28" s="81" t="s">
        <v>209</v>
      </c>
      <c r="C28" s="75">
        <v>150</v>
      </c>
      <c r="D28" s="75" t="s">
        <v>47</v>
      </c>
      <c r="E28" s="164"/>
      <c r="F28" s="165">
        <f t="shared" si="2"/>
        <v>0</v>
      </c>
    </row>
    <row r="29" spans="1:10" ht="63.75">
      <c r="A29" s="82">
        <f t="shared" si="3"/>
        <v>6</v>
      </c>
      <c r="B29" s="81" t="s">
        <v>210</v>
      </c>
      <c r="C29" s="75">
        <v>6</v>
      </c>
      <c r="D29" s="75" t="s">
        <v>136</v>
      </c>
      <c r="E29" s="164"/>
      <c r="F29" s="165">
        <f t="shared" si="2"/>
        <v>0</v>
      </c>
    </row>
    <row r="30" spans="1:10" ht="102">
      <c r="A30" s="82">
        <f t="shared" si="3"/>
        <v>7</v>
      </c>
      <c r="B30" s="81" t="s">
        <v>211</v>
      </c>
      <c r="C30" s="75">
        <v>6</v>
      </c>
      <c r="D30" s="75" t="s">
        <v>136</v>
      </c>
      <c r="E30" s="164"/>
      <c r="F30" s="165">
        <f>C30*E30</f>
        <v>0</v>
      </c>
    </row>
    <row r="31" spans="1:10" ht="38.25">
      <c r="A31" s="82">
        <f t="shared" si="3"/>
        <v>8</v>
      </c>
      <c r="B31" s="81" t="s">
        <v>212</v>
      </c>
      <c r="C31" s="75">
        <v>6</v>
      </c>
      <c r="D31" s="75" t="s">
        <v>136</v>
      </c>
      <c r="E31" s="164"/>
      <c r="F31" s="165">
        <f t="shared" si="2"/>
        <v>0</v>
      </c>
      <c r="G31" s="83"/>
      <c r="H31" s="83"/>
      <c r="I31" s="83"/>
      <c r="J31" s="83"/>
    </row>
    <row r="32" spans="1:10" ht="25.5">
      <c r="A32" s="82">
        <f t="shared" si="3"/>
        <v>9</v>
      </c>
      <c r="B32" s="81" t="s">
        <v>213</v>
      </c>
      <c r="C32" s="75">
        <v>1</v>
      </c>
      <c r="D32" s="75" t="s">
        <v>136</v>
      </c>
      <c r="E32" s="164"/>
      <c r="F32" s="165">
        <f t="shared" si="2"/>
        <v>0</v>
      </c>
      <c r="G32" s="83"/>
      <c r="H32" s="83"/>
      <c r="I32" s="83"/>
      <c r="J32" s="83"/>
    </row>
    <row r="33" spans="1:8">
      <c r="A33" s="211" t="s">
        <v>214</v>
      </c>
      <c r="B33" s="211"/>
      <c r="C33" s="211"/>
      <c r="D33" s="211"/>
      <c r="E33" s="212">
        <f>SUM(F24:F32)</f>
        <v>0</v>
      </c>
      <c r="F33" s="212"/>
    </row>
    <row r="34" spans="1:8">
      <c r="C34" s="63"/>
      <c r="E34" s="63"/>
      <c r="F34" s="63"/>
    </row>
    <row r="35" spans="1:8">
      <c r="C35" s="63"/>
      <c r="E35" s="63"/>
      <c r="F35" s="63"/>
    </row>
    <row r="36" spans="1:8">
      <c r="C36" s="63"/>
      <c r="E36" s="63"/>
      <c r="F36" s="63"/>
    </row>
    <row r="37" spans="1:8">
      <c r="B37" s="65"/>
      <c r="C37" s="66"/>
      <c r="D37" s="66"/>
      <c r="E37" s="66"/>
      <c r="F37" s="63"/>
    </row>
    <row r="38" spans="1:8">
      <c r="A38" s="209" t="s">
        <v>215</v>
      </c>
      <c r="B38" s="209"/>
      <c r="C38" s="209"/>
      <c r="D38" s="209"/>
      <c r="E38" s="209"/>
      <c r="F38" s="63"/>
    </row>
    <row r="39" spans="1:8">
      <c r="A39" s="76" t="s">
        <v>190</v>
      </c>
      <c r="B39" s="77" t="s">
        <v>191</v>
      </c>
      <c r="C39" s="78" t="s">
        <v>192</v>
      </c>
      <c r="D39" s="78" t="s">
        <v>193</v>
      </c>
      <c r="E39" s="79" t="s">
        <v>194</v>
      </c>
      <c r="F39" s="80" t="s">
        <v>195</v>
      </c>
    </row>
    <row r="40" spans="1:8" ht="116.25">
      <c r="A40" s="82">
        <v>1</v>
      </c>
      <c r="B40" s="81" t="s">
        <v>216</v>
      </c>
      <c r="C40" s="75">
        <v>200</v>
      </c>
      <c r="D40" s="75" t="s">
        <v>47</v>
      </c>
      <c r="E40" s="164"/>
      <c r="F40" s="165">
        <f t="shared" ref="F40:F46" si="4">C40*E40</f>
        <v>0</v>
      </c>
    </row>
    <row r="41" spans="1:8" ht="25.5">
      <c r="A41" s="73">
        <f t="shared" ref="A41:A46" si="5">A40+1</f>
        <v>2</v>
      </c>
      <c r="B41" s="81" t="s">
        <v>217</v>
      </c>
      <c r="C41" s="75">
        <v>12</v>
      </c>
      <c r="D41" s="75" t="s">
        <v>136</v>
      </c>
      <c r="E41" s="164"/>
      <c r="F41" s="165">
        <f t="shared" si="4"/>
        <v>0</v>
      </c>
    </row>
    <row r="42" spans="1:8" ht="369.75">
      <c r="A42" s="73">
        <f t="shared" si="5"/>
        <v>3</v>
      </c>
      <c r="B42" s="81" t="s">
        <v>218</v>
      </c>
      <c r="C42" s="75">
        <v>6</v>
      </c>
      <c r="D42" s="75" t="s">
        <v>136</v>
      </c>
      <c r="E42" s="164"/>
      <c r="F42" s="165">
        <f t="shared" si="4"/>
        <v>0</v>
      </c>
    </row>
    <row r="43" spans="1:8" ht="93">
      <c r="A43" s="73">
        <f t="shared" si="5"/>
        <v>4</v>
      </c>
      <c r="B43" s="81" t="s">
        <v>219</v>
      </c>
      <c r="C43" s="75">
        <v>6</v>
      </c>
      <c r="D43" s="75" t="s">
        <v>136</v>
      </c>
      <c r="E43" s="164"/>
      <c r="F43" s="165">
        <f>C43*E43</f>
        <v>0</v>
      </c>
      <c r="H43" t="s">
        <v>81</v>
      </c>
    </row>
    <row r="44" spans="1:8" ht="114.75">
      <c r="A44" s="73">
        <f t="shared" si="5"/>
        <v>5</v>
      </c>
      <c r="B44" s="81" t="s">
        <v>220</v>
      </c>
      <c r="C44" s="75">
        <v>180</v>
      </c>
      <c r="D44" s="75" t="s">
        <v>47</v>
      </c>
      <c r="E44" s="164"/>
      <c r="F44" s="165">
        <f t="shared" si="4"/>
        <v>0</v>
      </c>
    </row>
    <row r="45" spans="1:8" ht="76.5">
      <c r="A45" s="73">
        <f t="shared" si="5"/>
        <v>6</v>
      </c>
      <c r="B45" s="81" t="s">
        <v>221</v>
      </c>
      <c r="C45" s="75">
        <v>1</v>
      </c>
      <c r="D45" s="75" t="s">
        <v>136</v>
      </c>
      <c r="E45" s="164"/>
      <c r="F45" s="165">
        <f>C45*E45</f>
        <v>0</v>
      </c>
    </row>
    <row r="46" spans="1:8" ht="25.5">
      <c r="A46" s="73">
        <f t="shared" si="5"/>
        <v>7</v>
      </c>
      <c r="B46" s="81" t="s">
        <v>222</v>
      </c>
      <c r="C46" s="75">
        <v>1</v>
      </c>
      <c r="D46" s="75" t="s">
        <v>136</v>
      </c>
      <c r="E46" s="164"/>
      <c r="F46" s="165">
        <f t="shared" si="4"/>
        <v>0</v>
      </c>
    </row>
    <row r="47" spans="1:8">
      <c r="A47" s="211" t="s">
        <v>223</v>
      </c>
      <c r="B47" s="211"/>
      <c r="C47" s="211"/>
      <c r="D47" s="211"/>
      <c r="E47" s="212">
        <f>SUM(F40:F46)</f>
        <v>0</v>
      </c>
      <c r="F47" s="212"/>
    </row>
    <row r="48" spans="1:8">
      <c r="A48" s="211"/>
      <c r="B48" s="211"/>
      <c r="C48" s="211"/>
      <c r="D48" s="211"/>
      <c r="E48" s="212"/>
      <c r="F48" s="212"/>
    </row>
    <row r="49" spans="1:6">
      <c r="A49" s="84"/>
      <c r="B49" s="65"/>
      <c r="C49" s="84"/>
      <c r="D49" s="84"/>
      <c r="E49" s="85"/>
      <c r="F49" s="85"/>
    </row>
    <row r="50" spans="1:6">
      <c r="A50" s="84"/>
      <c r="B50" s="65"/>
      <c r="C50" s="84"/>
      <c r="D50" s="84"/>
      <c r="E50" s="85"/>
      <c r="F50" s="85"/>
    </row>
    <row r="51" spans="1:6">
      <c r="A51" s="84"/>
      <c r="B51" s="65"/>
      <c r="C51" s="84"/>
      <c r="D51" s="84"/>
      <c r="E51" s="85"/>
      <c r="F51" s="85"/>
    </row>
    <row r="52" spans="1:6">
      <c r="C52" s="63"/>
      <c r="E52" s="63"/>
      <c r="F52" s="63"/>
    </row>
    <row r="53" spans="1:6">
      <c r="A53" s="86" t="s">
        <v>224</v>
      </c>
      <c r="B53" s="87"/>
      <c r="C53" s="86"/>
      <c r="D53" s="86"/>
      <c r="E53" s="86"/>
      <c r="F53" s="63"/>
    </row>
    <row r="54" spans="1:6">
      <c r="A54" s="76" t="s">
        <v>190</v>
      </c>
      <c r="B54" s="77" t="s">
        <v>191</v>
      </c>
      <c r="C54" s="78" t="s">
        <v>192</v>
      </c>
      <c r="D54" s="78" t="s">
        <v>193</v>
      </c>
      <c r="E54" s="79" t="s">
        <v>194</v>
      </c>
      <c r="F54" s="80" t="s">
        <v>195</v>
      </c>
    </row>
    <row r="55" spans="1:6" ht="38.25">
      <c r="A55" s="82">
        <v>1</v>
      </c>
      <c r="B55" s="88" t="s">
        <v>225</v>
      </c>
      <c r="C55" s="75">
        <v>150</v>
      </c>
      <c r="D55" s="75" t="s">
        <v>47</v>
      </c>
      <c r="E55" s="164"/>
      <c r="F55" s="165">
        <f>C55*E55</f>
        <v>0</v>
      </c>
    </row>
    <row r="56" spans="1:6" ht="63.75">
      <c r="A56" s="73">
        <f>A55+1</f>
        <v>2</v>
      </c>
      <c r="B56" s="81" t="s">
        <v>226</v>
      </c>
      <c r="C56" s="75">
        <v>1</v>
      </c>
      <c r="D56" s="75" t="s">
        <v>136</v>
      </c>
      <c r="E56" s="164"/>
      <c r="F56" s="165">
        <f>C56*E56</f>
        <v>0</v>
      </c>
    </row>
    <row r="57" spans="1:6" ht="102">
      <c r="A57" s="73">
        <f>A56+1</f>
        <v>3</v>
      </c>
      <c r="B57" s="81" t="s">
        <v>227</v>
      </c>
      <c r="C57" s="75">
        <v>1</v>
      </c>
      <c r="D57" s="75" t="s">
        <v>136</v>
      </c>
      <c r="E57" s="164"/>
      <c r="F57" s="165">
        <f>C57*E57</f>
        <v>0</v>
      </c>
    </row>
    <row r="58" spans="1:6" ht="25.5">
      <c r="A58" s="73">
        <f>A57+1</f>
        <v>4</v>
      </c>
      <c r="B58" s="81" t="s">
        <v>228</v>
      </c>
      <c r="C58" s="75">
        <v>1</v>
      </c>
      <c r="D58" s="75" t="s">
        <v>136</v>
      </c>
      <c r="E58" s="164"/>
      <c r="F58" s="165">
        <f>C58*E58</f>
        <v>0</v>
      </c>
    </row>
    <row r="59" spans="1:6">
      <c r="A59" s="216" t="s">
        <v>229</v>
      </c>
      <c r="B59" s="217"/>
      <c r="C59" s="217"/>
      <c r="D59" s="218"/>
      <c r="E59" s="222">
        <f>SUM(F55:F58)</f>
        <v>0</v>
      </c>
      <c r="F59" s="223"/>
    </row>
    <row r="60" spans="1:6">
      <c r="A60" s="219"/>
      <c r="B60" s="220"/>
      <c r="C60" s="220"/>
      <c r="D60" s="221"/>
      <c r="E60" s="224"/>
      <c r="F60" s="225"/>
    </row>
    <row r="61" spans="1:6">
      <c r="A61" s="84"/>
      <c r="B61" s="65"/>
      <c r="C61" s="84"/>
      <c r="D61" s="84"/>
      <c r="E61" s="85"/>
      <c r="F61" s="85"/>
    </row>
    <row r="62" spans="1:6">
      <c r="A62" s="84"/>
      <c r="B62" s="65"/>
      <c r="C62" s="84"/>
      <c r="D62" s="84"/>
      <c r="E62" s="85"/>
      <c r="F62" s="85"/>
    </row>
    <row r="63" spans="1:6">
      <c r="A63" s="84"/>
      <c r="B63" s="65"/>
      <c r="C63" s="84"/>
      <c r="D63" s="84"/>
      <c r="E63" s="85"/>
      <c r="F63" s="85"/>
    </row>
    <row r="64" spans="1:6">
      <c r="A64"/>
      <c r="C64"/>
      <c r="D64"/>
      <c r="E64"/>
      <c r="F64"/>
    </row>
    <row r="65" spans="1:6">
      <c r="A65"/>
      <c r="C65"/>
      <c r="D65"/>
      <c r="E65"/>
      <c r="F65"/>
    </row>
    <row r="66" spans="1:6">
      <c r="A66"/>
      <c r="C66"/>
      <c r="D66"/>
      <c r="E66"/>
      <c r="F66"/>
    </row>
    <row r="67" spans="1:6">
      <c r="C67" s="63"/>
      <c r="E67" s="63"/>
      <c r="F67" s="63"/>
    </row>
    <row r="68" spans="1:6">
      <c r="C68" s="63"/>
      <c r="E68" s="63"/>
      <c r="F68" s="63"/>
    </row>
    <row r="69" spans="1:6" ht="15.75">
      <c r="B69" s="202" t="s">
        <v>12</v>
      </c>
      <c r="C69" s="202"/>
      <c r="D69" s="202"/>
      <c r="E69" s="63"/>
      <c r="F69" s="63"/>
    </row>
    <row r="70" spans="1:6">
      <c r="C70" s="63"/>
      <c r="E70" s="63"/>
      <c r="F70" s="63"/>
    </row>
    <row r="71" spans="1:6">
      <c r="B71" s="226" t="s">
        <v>203</v>
      </c>
      <c r="C71" s="226"/>
      <c r="D71" s="227"/>
      <c r="E71" s="89"/>
      <c r="F71" s="166">
        <f>E15</f>
        <v>0</v>
      </c>
    </row>
    <row r="72" spans="1:6">
      <c r="B72" s="226" t="s">
        <v>214</v>
      </c>
      <c r="C72" s="226"/>
      <c r="D72" s="227"/>
      <c r="E72" s="89"/>
      <c r="F72" s="166">
        <f>E33</f>
        <v>0</v>
      </c>
    </row>
    <row r="73" spans="1:6">
      <c r="B73" s="226" t="s">
        <v>223</v>
      </c>
      <c r="C73" s="226"/>
      <c r="D73" s="227"/>
      <c r="E73" s="89"/>
      <c r="F73" s="166">
        <f>E47</f>
        <v>0</v>
      </c>
    </row>
    <row r="74" spans="1:6">
      <c r="B74" s="228" t="s">
        <v>229</v>
      </c>
      <c r="C74" s="228"/>
      <c r="D74" s="229"/>
      <c r="E74" s="89"/>
      <c r="F74" s="167">
        <f>E59</f>
        <v>0</v>
      </c>
    </row>
    <row r="75" spans="1:6" ht="15.75">
      <c r="B75" s="213" t="s">
        <v>230</v>
      </c>
      <c r="C75" s="214"/>
      <c r="D75" s="215"/>
      <c r="E75" s="89"/>
      <c r="F75" s="168">
        <f>F71+F72+F73+F74</f>
        <v>0</v>
      </c>
    </row>
    <row r="76" spans="1:6" ht="16.5" thickBot="1">
      <c r="A76"/>
      <c r="B76" s="90" t="s">
        <v>231</v>
      </c>
      <c r="C76" s="197"/>
      <c r="D76" s="91"/>
      <c r="E76" s="91"/>
      <c r="F76" s="169">
        <f>F75*C76/100</f>
        <v>0</v>
      </c>
    </row>
    <row r="77" spans="1:6" ht="16.5" thickTop="1">
      <c r="A77"/>
      <c r="B77" s="90" t="s">
        <v>232</v>
      </c>
      <c r="C77" s="38"/>
      <c r="D77" s="38"/>
      <c r="E77" s="38"/>
      <c r="F77" s="170">
        <f>F75-F76</f>
        <v>0</v>
      </c>
    </row>
    <row r="78" spans="1:6" ht="15.75">
      <c r="A78"/>
      <c r="B78" s="92" t="s">
        <v>233</v>
      </c>
      <c r="C78" s="93"/>
      <c r="D78" s="50"/>
      <c r="E78" s="50"/>
      <c r="F78" s="171">
        <f>F77*22/100</f>
        <v>0</v>
      </c>
    </row>
    <row r="79" spans="1:6" ht="15.75">
      <c r="A79"/>
      <c r="B79" s="92" t="s">
        <v>234</v>
      </c>
      <c r="C79" s="93"/>
      <c r="D79" s="50"/>
      <c r="E79" s="97"/>
      <c r="F79" s="171">
        <f>F77+F78</f>
        <v>0</v>
      </c>
    </row>
    <row r="80" spans="1:6">
      <c r="A80"/>
      <c r="C80"/>
      <c r="D80"/>
      <c r="E80"/>
      <c r="F80"/>
    </row>
    <row r="81" spans="1:6">
      <c r="A81"/>
      <c r="C81"/>
      <c r="D81"/>
      <c r="E81"/>
      <c r="F81"/>
    </row>
    <row r="82" spans="1:6">
      <c r="C82" s="63"/>
      <c r="E82" s="63"/>
      <c r="F82" s="63"/>
    </row>
    <row r="83" spans="1:6">
      <c r="C83" s="63"/>
      <c r="E83" s="63"/>
      <c r="F83" s="63"/>
    </row>
    <row r="84" spans="1:6">
      <c r="C84" s="63"/>
      <c r="E84" s="63"/>
      <c r="F84" s="63"/>
    </row>
    <row r="85" spans="1:6">
      <c r="C85" s="63"/>
      <c r="E85" s="63"/>
      <c r="F85" s="63"/>
    </row>
    <row r="86" spans="1:6">
      <c r="C86" s="63"/>
      <c r="E86" s="63"/>
      <c r="F86" s="63"/>
    </row>
    <row r="87" spans="1:6">
      <c r="C87" s="63"/>
      <c r="E87" s="63"/>
      <c r="F87" s="63"/>
    </row>
    <row r="88" spans="1:6">
      <c r="C88" s="63"/>
      <c r="E88" s="63"/>
      <c r="F88" s="63"/>
    </row>
    <row r="89" spans="1:6">
      <c r="C89" s="63"/>
      <c r="E89" s="63"/>
      <c r="F89" s="63"/>
    </row>
    <row r="90" spans="1:6">
      <c r="C90" s="63"/>
      <c r="E90" s="63"/>
      <c r="F90" s="63"/>
    </row>
    <row r="91" spans="1:6">
      <c r="C91" s="63"/>
      <c r="E91" s="63"/>
      <c r="F91" s="63"/>
    </row>
    <row r="92" spans="1:6">
      <c r="C92" s="63"/>
      <c r="E92" s="63"/>
      <c r="F92" s="63"/>
    </row>
    <row r="93" spans="1:6">
      <c r="C93" s="63"/>
      <c r="E93" s="63"/>
      <c r="F93" s="63"/>
    </row>
    <row r="94" spans="1:6">
      <c r="C94" s="63"/>
      <c r="E94" s="63"/>
      <c r="F94" s="63"/>
    </row>
    <row r="95" spans="1:6">
      <c r="C95" s="63"/>
      <c r="E95" s="63"/>
      <c r="F95" s="63"/>
    </row>
    <row r="96" spans="1:6">
      <c r="C96" s="63"/>
      <c r="E96" s="63"/>
      <c r="F96" s="63"/>
    </row>
    <row r="97" spans="3:6">
      <c r="C97" s="63"/>
      <c r="E97" s="63"/>
      <c r="F97" s="63"/>
    </row>
    <row r="98" spans="3:6">
      <c r="C98" s="63"/>
      <c r="E98" s="63"/>
      <c r="F98" s="63"/>
    </row>
    <row r="99" spans="3:6">
      <c r="C99" s="63"/>
      <c r="E99" s="63"/>
      <c r="F99" s="63"/>
    </row>
    <row r="100" spans="3:6">
      <c r="C100" s="63"/>
      <c r="E100" s="63"/>
      <c r="F100" s="63"/>
    </row>
    <row r="101" spans="3:6">
      <c r="C101" s="63"/>
      <c r="E101" s="63"/>
      <c r="F101" s="63"/>
    </row>
    <row r="102" spans="3:6">
      <c r="C102" s="63"/>
      <c r="E102" s="63"/>
      <c r="F102" s="63"/>
    </row>
    <row r="103" spans="3:6">
      <c r="C103" s="63"/>
      <c r="E103" s="63"/>
      <c r="F103" s="63"/>
    </row>
    <row r="104" spans="3:6">
      <c r="C104" s="63"/>
      <c r="E104" s="63"/>
      <c r="F104" s="63"/>
    </row>
    <row r="105" spans="3:6">
      <c r="C105" s="63"/>
      <c r="E105" s="63"/>
      <c r="F105" s="63"/>
    </row>
    <row r="106" spans="3:6">
      <c r="C106" s="63"/>
      <c r="E106" s="63"/>
      <c r="F106" s="63"/>
    </row>
    <row r="107" spans="3:6">
      <c r="C107" s="63"/>
      <c r="E107" s="63"/>
      <c r="F107" s="63"/>
    </row>
    <row r="108" spans="3:6">
      <c r="C108" s="63"/>
      <c r="E108" s="63"/>
      <c r="F108" s="63"/>
    </row>
    <row r="109" spans="3:6">
      <c r="C109" s="63"/>
      <c r="E109" s="63"/>
      <c r="F109" s="63"/>
    </row>
    <row r="110" spans="3:6">
      <c r="C110" s="63"/>
      <c r="E110" s="63"/>
      <c r="F110" s="63"/>
    </row>
    <row r="111" spans="3:6">
      <c r="C111" s="63"/>
      <c r="E111" s="63"/>
      <c r="F111" s="63"/>
    </row>
    <row r="112" spans="3:6">
      <c r="C112" s="63"/>
      <c r="E112" s="63"/>
      <c r="F112" s="63"/>
    </row>
    <row r="113" spans="3:6">
      <c r="C113" s="63"/>
      <c r="E113" s="63"/>
      <c r="F113" s="63"/>
    </row>
    <row r="114" spans="3:6">
      <c r="C114" s="63"/>
      <c r="E114" s="63"/>
      <c r="F114" s="63"/>
    </row>
    <row r="115" spans="3:6">
      <c r="C115" s="63"/>
      <c r="E115" s="63"/>
      <c r="F115" s="63"/>
    </row>
    <row r="116" spans="3:6">
      <c r="C116" s="63"/>
      <c r="E116" s="63"/>
      <c r="F116" s="63"/>
    </row>
    <row r="117" spans="3:6">
      <c r="C117" s="63"/>
      <c r="E117" s="63"/>
      <c r="F117" s="63"/>
    </row>
    <row r="118" spans="3:6">
      <c r="C118" s="63"/>
      <c r="E118" s="63"/>
      <c r="F118" s="63"/>
    </row>
    <row r="119" spans="3:6">
      <c r="C119" s="63"/>
      <c r="E119" s="63"/>
      <c r="F119" s="63"/>
    </row>
    <row r="120" spans="3:6">
      <c r="C120" s="63"/>
      <c r="E120" s="63"/>
      <c r="F120" s="63"/>
    </row>
    <row r="121" spans="3:6">
      <c r="C121" s="63"/>
      <c r="E121" s="63"/>
      <c r="F121" s="63"/>
    </row>
    <row r="122" spans="3:6">
      <c r="C122" s="63"/>
      <c r="E122" s="63"/>
      <c r="F122" s="63"/>
    </row>
    <row r="123" spans="3:6">
      <c r="C123" s="63"/>
      <c r="E123" s="63"/>
      <c r="F123" s="63"/>
    </row>
    <row r="124" spans="3:6">
      <c r="C124" s="63"/>
      <c r="E124" s="63"/>
      <c r="F124" s="63"/>
    </row>
    <row r="125" spans="3:6">
      <c r="C125" s="63"/>
      <c r="E125" s="63"/>
      <c r="F125" s="63"/>
    </row>
    <row r="126" spans="3:6">
      <c r="C126" s="63"/>
      <c r="E126" s="63"/>
      <c r="F126" s="63"/>
    </row>
    <row r="127" spans="3:6">
      <c r="C127" s="63"/>
      <c r="E127" s="63"/>
      <c r="F127" s="63"/>
    </row>
    <row r="128" spans="3:6">
      <c r="C128" s="63"/>
      <c r="E128" s="63"/>
      <c r="F128" s="63"/>
    </row>
    <row r="129" spans="3:6">
      <c r="C129" s="63"/>
      <c r="E129" s="63"/>
      <c r="F129" s="63"/>
    </row>
    <row r="130" spans="3:6">
      <c r="C130" s="63"/>
      <c r="E130" s="63"/>
      <c r="F130" s="63"/>
    </row>
    <row r="131" spans="3:6">
      <c r="C131" s="63"/>
      <c r="E131" s="63"/>
      <c r="F131" s="63"/>
    </row>
    <row r="132" spans="3:6">
      <c r="C132" s="63"/>
      <c r="E132" s="63"/>
      <c r="F132" s="63"/>
    </row>
    <row r="133" spans="3:6">
      <c r="C133" s="63"/>
      <c r="E133" s="63"/>
      <c r="F133" s="63"/>
    </row>
    <row r="134" spans="3:6">
      <c r="C134" s="63"/>
      <c r="E134" s="63"/>
      <c r="F134" s="63"/>
    </row>
    <row r="135" spans="3:6">
      <c r="C135" s="63"/>
      <c r="E135" s="63"/>
      <c r="F135" s="63"/>
    </row>
    <row r="136" spans="3:6">
      <c r="C136" s="63"/>
      <c r="E136" s="63"/>
      <c r="F136" s="63"/>
    </row>
    <row r="137" spans="3:6">
      <c r="C137" s="63"/>
      <c r="E137" s="63"/>
      <c r="F137" s="63"/>
    </row>
    <row r="138" spans="3:6">
      <c r="C138" s="63"/>
      <c r="E138" s="63"/>
      <c r="F138" s="63"/>
    </row>
    <row r="139" spans="3:6">
      <c r="C139" s="63"/>
      <c r="E139" s="63"/>
      <c r="F139" s="63"/>
    </row>
    <row r="140" spans="3:6">
      <c r="C140" s="63"/>
      <c r="E140" s="63"/>
      <c r="F140" s="63"/>
    </row>
    <row r="141" spans="3:6">
      <c r="C141" s="63"/>
      <c r="E141" s="63"/>
      <c r="F141" s="63"/>
    </row>
    <row r="142" spans="3:6">
      <c r="C142" s="63"/>
      <c r="E142" s="63"/>
      <c r="F142" s="63"/>
    </row>
    <row r="143" spans="3:6">
      <c r="C143" s="63"/>
      <c r="E143" s="63"/>
      <c r="F143" s="63"/>
    </row>
    <row r="144" spans="3:6">
      <c r="C144" s="63"/>
      <c r="E144" s="63"/>
      <c r="F144" s="63"/>
    </row>
    <row r="145" spans="3:6">
      <c r="C145" s="63"/>
      <c r="E145" s="63"/>
      <c r="F145" s="63"/>
    </row>
    <row r="146" spans="3:6">
      <c r="C146" s="63"/>
      <c r="E146" s="63"/>
      <c r="F146" s="63"/>
    </row>
    <row r="147" spans="3:6">
      <c r="C147" s="63"/>
      <c r="E147" s="63"/>
      <c r="F147" s="63"/>
    </row>
    <row r="148" spans="3:6">
      <c r="C148" s="63"/>
      <c r="E148" s="63"/>
      <c r="F148" s="63"/>
    </row>
    <row r="149" spans="3:6">
      <c r="C149" s="63"/>
      <c r="E149" s="63"/>
      <c r="F149" s="63"/>
    </row>
    <row r="150" spans="3:6">
      <c r="C150" s="63"/>
      <c r="E150" s="63"/>
      <c r="F150" s="63"/>
    </row>
    <row r="151" spans="3:6">
      <c r="C151" s="63"/>
      <c r="E151" s="63"/>
      <c r="F151" s="63"/>
    </row>
    <row r="152" spans="3:6">
      <c r="C152" s="63"/>
      <c r="E152" s="63"/>
      <c r="F152" s="63"/>
    </row>
    <row r="153" spans="3:6">
      <c r="C153" s="63"/>
      <c r="E153" s="63"/>
      <c r="F153" s="63"/>
    </row>
    <row r="154" spans="3:6">
      <c r="C154" s="63"/>
      <c r="E154" s="63"/>
      <c r="F154" s="63"/>
    </row>
    <row r="155" spans="3:6">
      <c r="C155" s="63"/>
      <c r="E155" s="63"/>
      <c r="F155" s="63"/>
    </row>
    <row r="156" spans="3:6">
      <c r="C156" s="63"/>
      <c r="E156" s="63"/>
      <c r="F156" s="63"/>
    </row>
    <row r="157" spans="3:6">
      <c r="C157" s="63"/>
      <c r="E157" s="63"/>
      <c r="F157" s="63"/>
    </row>
    <row r="158" spans="3:6">
      <c r="C158" s="63"/>
      <c r="E158" s="63"/>
      <c r="F158" s="63"/>
    </row>
    <row r="159" spans="3:6">
      <c r="C159" s="63"/>
      <c r="E159" s="63"/>
      <c r="F159" s="63"/>
    </row>
    <row r="160" spans="3:6">
      <c r="C160" s="63"/>
      <c r="E160" s="63"/>
      <c r="F160" s="63"/>
    </row>
    <row r="161" spans="3:6">
      <c r="C161" s="63"/>
      <c r="E161" s="63"/>
      <c r="F161" s="63"/>
    </row>
    <row r="162" spans="3:6">
      <c r="C162" s="63"/>
      <c r="E162" s="63"/>
      <c r="F162" s="63"/>
    </row>
    <row r="163" spans="3:6">
      <c r="C163" s="63"/>
      <c r="E163" s="63"/>
      <c r="F163" s="63"/>
    </row>
    <row r="164" spans="3:6">
      <c r="C164" s="63"/>
      <c r="E164" s="63"/>
      <c r="F164" s="63"/>
    </row>
    <row r="165" spans="3:6">
      <c r="C165" s="63"/>
      <c r="E165" s="63"/>
      <c r="F165" s="63"/>
    </row>
    <row r="166" spans="3:6">
      <c r="C166" s="63"/>
      <c r="E166" s="63"/>
      <c r="F166" s="63"/>
    </row>
    <row r="167" spans="3:6">
      <c r="C167" s="63"/>
      <c r="E167" s="63"/>
      <c r="F167" s="63"/>
    </row>
    <row r="168" spans="3:6">
      <c r="C168" s="63"/>
      <c r="E168" s="63"/>
      <c r="F168" s="63"/>
    </row>
    <row r="169" spans="3:6">
      <c r="C169" s="63"/>
      <c r="E169" s="63"/>
      <c r="F169" s="63"/>
    </row>
    <row r="170" spans="3:6">
      <c r="C170" s="63"/>
      <c r="E170" s="63"/>
      <c r="F170" s="63"/>
    </row>
    <row r="171" spans="3:6">
      <c r="C171" s="63"/>
      <c r="E171" s="63"/>
      <c r="F171" s="63"/>
    </row>
    <row r="172" spans="3:6">
      <c r="C172" s="63"/>
      <c r="E172" s="63"/>
      <c r="F172" s="63"/>
    </row>
    <row r="173" spans="3:6">
      <c r="C173" s="63"/>
      <c r="E173" s="63"/>
      <c r="F173" s="63"/>
    </row>
    <row r="174" spans="3:6">
      <c r="C174" s="63"/>
      <c r="E174" s="63"/>
      <c r="F174" s="63"/>
    </row>
    <row r="175" spans="3:6">
      <c r="C175" s="63"/>
      <c r="E175" s="63"/>
      <c r="F175" s="63"/>
    </row>
    <row r="176" spans="3:6">
      <c r="C176" s="63"/>
      <c r="E176" s="63"/>
      <c r="F176" s="63"/>
    </row>
    <row r="177" spans="3:10">
      <c r="C177" s="63"/>
      <c r="E177" s="63"/>
      <c r="F177" s="63"/>
    </row>
    <row r="178" spans="3:10">
      <c r="C178" s="63"/>
      <c r="E178" s="63"/>
      <c r="F178" s="63"/>
    </row>
    <row r="179" spans="3:10">
      <c r="C179" s="63"/>
      <c r="E179" s="63"/>
      <c r="F179" s="63"/>
    </row>
    <row r="180" spans="3:10">
      <c r="C180" s="63"/>
      <c r="E180" s="63"/>
      <c r="F180" s="63"/>
    </row>
    <row r="181" spans="3:10">
      <c r="C181" s="63"/>
      <c r="E181" s="63"/>
      <c r="F181" s="63"/>
    </row>
    <row r="182" spans="3:10">
      <c r="C182" s="63"/>
      <c r="E182" s="63"/>
      <c r="F182" s="63"/>
    </row>
    <row r="183" spans="3:10">
      <c r="C183" s="63"/>
      <c r="E183" s="63"/>
      <c r="F183" s="63"/>
    </row>
    <row r="184" spans="3:10">
      <c r="C184" s="63"/>
      <c r="E184" s="63"/>
      <c r="F184" s="63"/>
    </row>
    <row r="185" spans="3:10">
      <c r="C185" s="63"/>
      <c r="E185" s="63"/>
      <c r="F185" s="63"/>
    </row>
    <row r="186" spans="3:10">
      <c r="C186" s="63"/>
      <c r="E186" s="63"/>
      <c r="F186" s="63"/>
    </row>
    <row r="187" spans="3:10">
      <c r="C187" s="63"/>
      <c r="E187" s="63"/>
      <c r="F187" s="63"/>
    </row>
    <row r="188" spans="3:10">
      <c r="C188" s="63"/>
      <c r="E188" s="63"/>
      <c r="F188" s="63"/>
    </row>
    <row r="189" spans="3:10">
      <c r="C189" s="63"/>
      <c r="E189" s="63"/>
      <c r="F189" s="63"/>
    </row>
    <row r="190" spans="3:10">
      <c r="C190" s="63"/>
      <c r="E190" s="63"/>
      <c r="F190" s="63"/>
    </row>
    <row r="191" spans="3:10">
      <c r="C191" s="63"/>
      <c r="E191" s="63"/>
      <c r="F191" s="63"/>
      <c r="I191" s="33"/>
      <c r="J191" s="33"/>
    </row>
    <row r="192" spans="3:10">
      <c r="I192" s="33"/>
      <c r="J192" s="33"/>
    </row>
    <row r="193" spans="9:10">
      <c r="I193" s="33"/>
      <c r="J193" s="33"/>
    </row>
    <row r="194" spans="9:10">
      <c r="I194" s="33"/>
      <c r="J194" s="33"/>
    </row>
    <row r="195" spans="9:10">
      <c r="I195" s="33"/>
      <c r="J195" s="33"/>
    </row>
    <row r="196" spans="9:10">
      <c r="I196" s="33"/>
      <c r="J196" s="33"/>
    </row>
    <row r="197" spans="9:10">
      <c r="I197" s="33"/>
      <c r="J197" s="33"/>
    </row>
    <row r="198" spans="9:10">
      <c r="I198" s="33"/>
      <c r="J198" s="33"/>
    </row>
    <row r="199" spans="9:10">
      <c r="I199" s="33"/>
      <c r="J199" s="33"/>
    </row>
  </sheetData>
  <sheetProtection password="D017" sheet="1" objects="1" scenarios="1"/>
  <mergeCells count="19">
    <mergeCell ref="B75:D75"/>
    <mergeCell ref="A33:D33"/>
    <mergeCell ref="E33:F33"/>
    <mergeCell ref="A38:E38"/>
    <mergeCell ref="A47:D48"/>
    <mergeCell ref="E47:F48"/>
    <mergeCell ref="A59:D60"/>
    <mergeCell ref="E59:F60"/>
    <mergeCell ref="B69:D69"/>
    <mergeCell ref="B71:D71"/>
    <mergeCell ref="B72:D72"/>
    <mergeCell ref="B73:D73"/>
    <mergeCell ref="B74:D74"/>
    <mergeCell ref="A22:E22"/>
    <mergeCell ref="A1:E1"/>
    <mergeCell ref="A4:E4"/>
    <mergeCell ref="A6:E6"/>
    <mergeCell ref="A15:D16"/>
    <mergeCell ref="E15:F16"/>
  </mergeCells>
  <conditionalFormatting sqref="E2:F2 E214:F246">
    <cfRule type="cellIs" dxfId="2" priority="2" stopIfTrue="1" operator="greaterThanOrEqual">
      <formula>0</formula>
    </cfRule>
  </conditionalFormatting>
  <conditionalFormatting sqref="E7:F7 E15:F16 E23:F23 E33:F33 E39:F39 E47:F47 E56:F56 E54:F54 E59:F59">
    <cfRule type="cellIs" dxfId="1" priority="1" stopIfTrue="1" operator="equal">
      <formula>0</formula>
    </cfRule>
  </conditionalFormatting>
  <pageMargins left="0.62992125984251968" right="0.23622047244094491" top="0.74803149606299213" bottom="0.74803149606299213" header="0.31496062992125984" footer="0.31496062992125984"/>
  <pageSetup paperSize="9" orientation="portrait" r:id="rId1"/>
  <headerFooter>
    <oddFooter>Stran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123"/>
  <sheetViews>
    <sheetView view="pageBreakPreview" topLeftCell="A18" zoomScaleSheetLayoutView="100" workbookViewId="0">
      <selection activeCell="E40" sqref="E40:E44"/>
    </sheetView>
  </sheetViews>
  <sheetFormatPr defaultRowHeight="15"/>
  <cols>
    <col min="1" max="1" width="9.140625" style="119"/>
    <col min="2" max="2" width="37.28515625" style="163" bestFit="1" customWidth="1"/>
    <col min="3" max="3" width="13.7109375" style="121" customWidth="1"/>
    <col min="4" max="4" width="9.140625" style="122"/>
    <col min="5" max="5" width="14.140625" style="100" bestFit="1" customWidth="1"/>
    <col min="6" max="6" width="22.5703125" style="105" customWidth="1"/>
    <col min="10" max="10" width="11" customWidth="1"/>
  </cols>
  <sheetData>
    <row r="1" spans="1:6">
      <c r="B1" s="120"/>
    </row>
    <row r="2" spans="1:6">
      <c r="B2" s="120"/>
    </row>
    <row r="3" spans="1:6">
      <c r="B3" s="120"/>
    </row>
    <row r="4" spans="1:6">
      <c r="B4" s="120"/>
    </row>
    <row r="5" spans="1:6">
      <c r="B5" s="120"/>
    </row>
    <row r="6" spans="1:6">
      <c r="A6" s="123"/>
      <c r="B6" s="124"/>
      <c r="C6" s="125"/>
      <c r="D6" s="126"/>
      <c r="E6" s="101"/>
      <c r="F6" s="104"/>
    </row>
    <row r="7" spans="1:6">
      <c r="A7" s="123"/>
      <c r="B7" s="124" t="s">
        <v>235</v>
      </c>
      <c r="C7" s="125"/>
      <c r="D7" s="126"/>
      <c r="E7" s="101"/>
      <c r="F7" s="104"/>
    </row>
    <row r="8" spans="1:6" ht="72">
      <c r="A8" s="123"/>
      <c r="B8" s="127" t="s">
        <v>236</v>
      </c>
      <c r="C8" s="125"/>
      <c r="D8" s="126"/>
      <c r="E8" s="101"/>
      <c r="F8" s="104"/>
    </row>
    <row r="9" spans="1:6">
      <c r="A9" s="123"/>
      <c r="B9" s="230" t="s">
        <v>237</v>
      </c>
      <c r="C9" s="231"/>
      <c r="D9" s="231"/>
      <c r="E9" s="101"/>
      <c r="F9" s="104"/>
    </row>
    <row r="10" spans="1:6" ht="15.75">
      <c r="A10" s="123"/>
      <c r="B10" s="128" t="s">
        <v>238</v>
      </c>
      <c r="C10" s="125"/>
      <c r="D10" s="126"/>
      <c r="E10" s="101"/>
      <c r="F10" s="104"/>
    </row>
    <row r="11" spans="1:6" ht="18">
      <c r="A11" s="123"/>
      <c r="B11" s="129"/>
      <c r="C11" s="125"/>
      <c r="D11" s="126"/>
      <c r="E11" s="101"/>
      <c r="F11" s="104"/>
    </row>
    <row r="12" spans="1:6">
      <c r="B12" s="120"/>
    </row>
    <row r="13" spans="1:6">
      <c r="B13" s="120"/>
    </row>
    <row r="14" spans="1:6" ht="18">
      <c r="A14" s="123"/>
      <c r="B14" s="130" t="s">
        <v>239</v>
      </c>
      <c r="C14" s="125"/>
      <c r="E14" s="101"/>
      <c r="F14" s="104"/>
    </row>
    <row r="15" spans="1:6">
      <c r="A15" s="123"/>
      <c r="B15" s="124"/>
      <c r="C15" s="125"/>
      <c r="D15" s="126"/>
      <c r="E15" s="101"/>
      <c r="F15" s="104"/>
    </row>
    <row r="16" spans="1:6">
      <c r="A16" s="123"/>
      <c r="B16" s="124"/>
      <c r="C16" s="125"/>
      <c r="D16" s="126"/>
      <c r="E16" s="101"/>
      <c r="F16" s="104"/>
    </row>
    <row r="17" spans="1:6">
      <c r="A17" s="123"/>
      <c r="B17" s="124"/>
      <c r="C17" s="125"/>
      <c r="D17" s="126"/>
      <c r="E17" s="101"/>
      <c r="F17" s="104"/>
    </row>
    <row r="18" spans="1:6">
      <c r="B18" s="120"/>
      <c r="C18" s="125"/>
      <c r="D18" s="126"/>
      <c r="E18" s="101"/>
      <c r="F18" s="104"/>
    </row>
    <row r="19" spans="1:6">
      <c r="A19" s="123"/>
      <c r="B19" s="124"/>
      <c r="C19" s="125"/>
      <c r="D19" s="126" t="s">
        <v>305</v>
      </c>
      <c r="E19" s="101" t="s">
        <v>306</v>
      </c>
      <c r="F19" s="104" t="s">
        <v>307</v>
      </c>
    </row>
    <row r="20" spans="1:6">
      <c r="A20" s="123" t="s">
        <v>240</v>
      </c>
      <c r="B20" s="232" t="s">
        <v>241</v>
      </c>
      <c r="C20" s="233"/>
      <c r="D20" s="233"/>
      <c r="E20" s="101"/>
      <c r="F20" s="104">
        <f>F72</f>
        <v>0</v>
      </c>
    </row>
    <row r="21" spans="1:6">
      <c r="A21" s="123"/>
      <c r="B21" s="124"/>
      <c r="C21" s="125"/>
      <c r="D21" s="126"/>
      <c r="E21" s="101"/>
      <c r="F21" s="104"/>
    </row>
    <row r="22" spans="1:6">
      <c r="A22" s="123" t="s">
        <v>242</v>
      </c>
      <c r="B22" s="124" t="s">
        <v>243</v>
      </c>
      <c r="C22" s="125"/>
      <c r="D22" s="126"/>
      <c r="E22" s="101"/>
      <c r="F22" s="104">
        <f>F122</f>
        <v>0</v>
      </c>
    </row>
    <row r="23" spans="1:6">
      <c r="A23" s="123"/>
      <c r="B23" s="124"/>
      <c r="C23" s="125"/>
      <c r="D23" s="126"/>
      <c r="E23" s="101"/>
      <c r="F23" s="104"/>
    </row>
    <row r="24" spans="1:6">
      <c r="A24" s="131"/>
      <c r="B24" s="132"/>
      <c r="C24" s="133"/>
      <c r="D24" s="134"/>
      <c r="E24" s="102"/>
      <c r="F24" s="110"/>
    </row>
    <row r="25" spans="1:6" ht="15.75" thickBot="1">
      <c r="A25" s="135"/>
      <c r="B25" s="234" t="s">
        <v>161</v>
      </c>
      <c r="C25" s="235"/>
      <c r="D25" s="235"/>
      <c r="E25" s="111"/>
      <c r="F25" s="112">
        <f>F20+F22</f>
        <v>0</v>
      </c>
    </row>
    <row r="26" spans="1:6" ht="15.75" thickTop="1">
      <c r="B26" s="120"/>
    </row>
    <row r="27" spans="1:6" ht="15.75">
      <c r="A27" s="136"/>
      <c r="B27" s="137" t="s">
        <v>231</v>
      </c>
      <c r="C27" s="238"/>
      <c r="D27" s="138"/>
      <c r="E27" s="113"/>
      <c r="F27" s="104">
        <f>F25*C27/100</f>
        <v>0</v>
      </c>
    </row>
    <row r="28" spans="1:6" ht="15.75">
      <c r="A28" s="136"/>
      <c r="B28" s="137" t="s">
        <v>232</v>
      </c>
      <c r="C28" s="139"/>
      <c r="D28" s="138"/>
      <c r="E28" s="113"/>
      <c r="F28" s="104">
        <f>F25-F27</f>
        <v>0</v>
      </c>
    </row>
    <row r="29" spans="1:6" ht="15.75">
      <c r="A29" s="136"/>
      <c r="B29" s="137" t="s">
        <v>233</v>
      </c>
      <c r="C29" s="139"/>
      <c r="D29" s="138"/>
      <c r="E29" s="113"/>
      <c r="F29" s="104">
        <f>F28*22/100</f>
        <v>0</v>
      </c>
    </row>
    <row r="30" spans="1:6" ht="15.75">
      <c r="A30" s="140"/>
      <c r="B30" s="137" t="s">
        <v>234</v>
      </c>
      <c r="C30" s="139"/>
      <c r="D30" s="138"/>
      <c r="E30" s="113"/>
      <c r="F30" s="104">
        <f>F28+F29</f>
        <v>0</v>
      </c>
    </row>
    <row r="31" spans="1:6">
      <c r="A31" s="123"/>
      <c r="B31" s="124"/>
      <c r="C31" s="125"/>
      <c r="D31" s="141"/>
      <c r="E31" s="104"/>
    </row>
    <row r="32" spans="1:6">
      <c r="A32" s="123"/>
      <c r="B32" s="124"/>
      <c r="C32" s="125"/>
      <c r="D32" s="141"/>
      <c r="E32" s="104"/>
    </row>
    <row r="33" spans="1:6">
      <c r="A33" s="123"/>
      <c r="B33" s="124"/>
      <c r="C33" s="125"/>
      <c r="D33" s="141"/>
      <c r="E33" s="104"/>
    </row>
    <row r="34" spans="1:6">
      <c r="A34" s="123"/>
      <c r="B34" s="124"/>
      <c r="C34" s="125"/>
      <c r="D34" s="141"/>
      <c r="E34" s="104"/>
    </row>
    <row r="35" spans="1:6">
      <c r="A35" s="123"/>
      <c r="B35" s="124"/>
      <c r="C35" s="142"/>
      <c r="D35" s="142"/>
      <c r="E35" s="114"/>
      <c r="F35" s="115"/>
    </row>
    <row r="36" spans="1:6">
      <c r="A36" s="123"/>
      <c r="B36" s="124"/>
      <c r="C36" s="125"/>
      <c r="D36" s="141"/>
      <c r="E36" s="104"/>
    </row>
    <row r="37" spans="1:6">
      <c r="A37" s="123" t="s">
        <v>240</v>
      </c>
      <c r="B37" s="232" t="s">
        <v>244</v>
      </c>
      <c r="C37" s="233"/>
      <c r="D37" s="233"/>
      <c r="E37" s="104"/>
    </row>
    <row r="38" spans="1:6">
      <c r="A38" s="123"/>
      <c r="B38" s="143"/>
      <c r="C38" s="144"/>
      <c r="D38" s="144"/>
      <c r="E38" s="104"/>
    </row>
    <row r="39" spans="1:6" ht="60">
      <c r="A39" s="119" t="s">
        <v>4</v>
      </c>
      <c r="B39" s="120" t="s">
        <v>245</v>
      </c>
      <c r="D39" s="145"/>
      <c r="E39" s="105"/>
    </row>
    <row r="40" spans="1:6">
      <c r="B40" s="120"/>
      <c r="C40" s="121" t="s">
        <v>246</v>
      </c>
      <c r="D40" s="145">
        <v>1</v>
      </c>
      <c r="E40" s="105"/>
      <c r="F40" s="105">
        <f>E40*D40</f>
        <v>0</v>
      </c>
    </row>
    <row r="41" spans="1:6">
      <c r="B41" s="120"/>
      <c r="D41" s="145"/>
      <c r="E41" s="105"/>
    </row>
    <row r="42" spans="1:6">
      <c r="A42" s="119" t="s">
        <v>247</v>
      </c>
      <c r="B42" s="120" t="s">
        <v>248</v>
      </c>
      <c r="D42" s="145"/>
      <c r="E42" s="105"/>
    </row>
    <row r="43" spans="1:6">
      <c r="B43" s="120"/>
      <c r="C43" s="121" t="s">
        <v>246</v>
      </c>
      <c r="D43" s="145">
        <v>1</v>
      </c>
      <c r="E43" s="105"/>
      <c r="F43" s="105">
        <f>E43*D43</f>
        <v>0</v>
      </c>
    </row>
    <row r="44" spans="1:6">
      <c r="B44" s="120"/>
      <c r="D44" s="145"/>
      <c r="E44" s="105"/>
    </row>
    <row r="45" spans="1:6">
      <c r="B45" s="120" t="s">
        <v>249</v>
      </c>
      <c r="D45" s="145"/>
      <c r="E45" s="105"/>
    </row>
    <row r="46" spans="1:6" ht="75">
      <c r="A46" s="119" t="s">
        <v>8</v>
      </c>
      <c r="B46" s="120" t="s">
        <v>250</v>
      </c>
      <c r="D46" s="145"/>
      <c r="E46" s="105"/>
    </row>
    <row r="47" spans="1:6">
      <c r="B47" s="120" t="s">
        <v>251</v>
      </c>
      <c r="C47" s="121" t="s">
        <v>136</v>
      </c>
      <c r="D47" s="145">
        <v>1</v>
      </c>
      <c r="E47" s="105"/>
      <c r="F47" s="105">
        <f>E47*D47</f>
        <v>0</v>
      </c>
    </row>
    <row r="48" spans="1:6">
      <c r="B48" s="120" t="s">
        <v>252</v>
      </c>
      <c r="C48" s="121" t="s">
        <v>136</v>
      </c>
      <c r="D48" s="145">
        <v>1</v>
      </c>
      <c r="E48" s="105"/>
      <c r="F48" s="105">
        <f>E48*D48</f>
        <v>0</v>
      </c>
    </row>
    <row r="49" spans="1:6">
      <c r="B49" s="120"/>
      <c r="D49" s="145"/>
      <c r="E49" s="105"/>
    </row>
    <row r="50" spans="1:6">
      <c r="B50" s="120" t="s">
        <v>253</v>
      </c>
      <c r="D50" s="145"/>
      <c r="E50" s="105"/>
    </row>
    <row r="51" spans="1:6" ht="60">
      <c r="A51" s="119" t="s">
        <v>254</v>
      </c>
      <c r="B51" s="120" t="s">
        <v>255</v>
      </c>
      <c r="D51" s="145"/>
      <c r="E51" s="105"/>
    </row>
    <row r="52" spans="1:6">
      <c r="B52" s="120" t="s">
        <v>256</v>
      </c>
      <c r="C52" s="121" t="s">
        <v>72</v>
      </c>
      <c r="D52" s="145">
        <v>148</v>
      </c>
      <c r="E52" s="105"/>
      <c r="F52" s="105">
        <f>E52*D52</f>
        <v>0</v>
      </c>
    </row>
    <row r="53" spans="1:6">
      <c r="B53" s="120"/>
      <c r="D53" s="145"/>
      <c r="E53" s="105"/>
    </row>
    <row r="54" spans="1:6" ht="45">
      <c r="A54" s="119" t="s">
        <v>257</v>
      </c>
      <c r="B54" s="120" t="s">
        <v>258</v>
      </c>
      <c r="D54" s="145"/>
      <c r="E54" s="105"/>
    </row>
    <row r="55" spans="1:6">
      <c r="B55" s="120" t="s">
        <v>259</v>
      </c>
      <c r="C55" s="121" t="s">
        <v>75</v>
      </c>
      <c r="D55" s="145">
        <v>178</v>
      </c>
      <c r="E55" s="105"/>
      <c r="F55" s="105">
        <f>E55*D55</f>
        <v>0</v>
      </c>
    </row>
    <row r="56" spans="1:6">
      <c r="B56" s="120"/>
      <c r="D56" s="145"/>
      <c r="E56" s="105"/>
    </row>
    <row r="57" spans="1:6">
      <c r="B57" s="120" t="s">
        <v>260</v>
      </c>
      <c r="D57" s="145"/>
      <c r="E57" s="105"/>
    </row>
    <row r="58" spans="1:6">
      <c r="A58" s="119" t="s">
        <v>261</v>
      </c>
      <c r="B58" s="120" t="s">
        <v>149</v>
      </c>
      <c r="D58" s="145"/>
      <c r="E58" s="105"/>
    </row>
    <row r="59" spans="1:6">
      <c r="B59" s="146" t="s">
        <v>262</v>
      </c>
      <c r="C59" s="121" t="s">
        <v>150</v>
      </c>
      <c r="D59" s="145">
        <v>8</v>
      </c>
      <c r="E59" s="105"/>
      <c r="F59" s="105">
        <f>E59*D59</f>
        <v>0</v>
      </c>
    </row>
    <row r="60" spans="1:6">
      <c r="B60" s="120"/>
      <c r="D60" s="145"/>
      <c r="E60" s="105"/>
    </row>
    <row r="61" spans="1:6">
      <c r="A61" s="119" t="s">
        <v>263</v>
      </c>
      <c r="B61" s="120" t="s">
        <v>151</v>
      </c>
      <c r="D61" s="145"/>
      <c r="E61" s="105"/>
    </row>
    <row r="62" spans="1:6">
      <c r="B62" s="146" t="s">
        <v>262</v>
      </c>
      <c r="C62" s="121" t="s">
        <v>150</v>
      </c>
      <c r="D62" s="145">
        <v>4</v>
      </c>
      <c r="E62" s="105"/>
      <c r="F62" s="105">
        <f>E62*D62</f>
        <v>0</v>
      </c>
    </row>
    <row r="63" spans="1:6">
      <c r="B63" s="120"/>
      <c r="D63" s="145"/>
      <c r="E63" s="105"/>
    </row>
    <row r="64" spans="1:6" ht="30">
      <c r="A64" s="147" t="s">
        <v>264</v>
      </c>
      <c r="B64" s="120" t="s">
        <v>265</v>
      </c>
      <c r="D64" s="145"/>
      <c r="E64" s="105"/>
    </row>
    <row r="65" spans="1:6">
      <c r="A65" s="147"/>
      <c r="B65" s="120" t="s">
        <v>266</v>
      </c>
      <c r="C65" s="121" t="s">
        <v>136</v>
      </c>
      <c r="D65" s="145">
        <v>1</v>
      </c>
      <c r="E65" s="105"/>
      <c r="F65" s="105">
        <f>E65*D65</f>
        <v>0</v>
      </c>
    </row>
    <row r="66" spans="1:6">
      <c r="A66" s="147"/>
      <c r="B66" s="120" t="s">
        <v>267</v>
      </c>
      <c r="C66" s="121" t="s">
        <v>136</v>
      </c>
      <c r="D66" s="145">
        <v>1</v>
      </c>
      <c r="E66" s="105"/>
      <c r="F66" s="105">
        <f>E66*D66</f>
        <v>0</v>
      </c>
    </row>
    <row r="67" spans="1:6">
      <c r="B67" s="120"/>
      <c r="D67" s="145"/>
      <c r="E67" s="105"/>
    </row>
    <row r="68" spans="1:6" ht="60">
      <c r="A68" s="119" t="s">
        <v>268</v>
      </c>
      <c r="B68" s="120" t="s">
        <v>301</v>
      </c>
      <c r="D68" s="145"/>
      <c r="E68" s="105"/>
    </row>
    <row r="69" spans="1:6">
      <c r="B69" s="120"/>
      <c r="C69" s="148">
        <v>0.03</v>
      </c>
      <c r="D69" s="145">
        <v>0.03</v>
      </c>
      <c r="E69" s="105">
        <f>SUM(F39:F68)</f>
        <v>0</v>
      </c>
      <c r="F69" s="105">
        <f>E69*D69</f>
        <v>0</v>
      </c>
    </row>
    <row r="70" spans="1:6">
      <c r="B70" s="120"/>
      <c r="C70" s="148"/>
      <c r="D70" s="145"/>
      <c r="E70" s="105"/>
    </row>
    <row r="71" spans="1:6">
      <c r="A71" s="149"/>
      <c r="B71" s="150"/>
      <c r="C71" s="151"/>
      <c r="D71" s="152"/>
      <c r="E71" s="106"/>
      <c r="F71" s="106"/>
    </row>
    <row r="72" spans="1:6" ht="15.75" thickBot="1">
      <c r="A72" s="135"/>
      <c r="B72" s="153" t="s">
        <v>269</v>
      </c>
      <c r="C72" s="154"/>
      <c r="D72" s="155"/>
      <c r="E72" s="107"/>
      <c r="F72" s="112">
        <f>SUM(F39:F69)</f>
        <v>0</v>
      </c>
    </row>
    <row r="73" spans="1:6" ht="15.75" thickTop="1">
      <c r="A73" s="136"/>
      <c r="B73" s="156"/>
      <c r="C73" s="139"/>
      <c r="D73" s="157"/>
      <c r="E73" s="108"/>
      <c r="F73" s="116"/>
    </row>
    <row r="74" spans="1:6">
      <c r="A74" s="158" t="s">
        <v>270</v>
      </c>
      <c r="B74" s="159" t="s">
        <v>271</v>
      </c>
      <c r="C74" s="160"/>
      <c r="D74" s="161"/>
      <c r="E74" s="117"/>
      <c r="F74" s="117"/>
    </row>
    <row r="75" spans="1:6">
      <c r="A75" s="158"/>
      <c r="B75" s="159"/>
      <c r="C75" s="160"/>
      <c r="D75" s="161"/>
      <c r="E75" s="117"/>
      <c r="F75" s="117"/>
    </row>
    <row r="76" spans="1:6">
      <c r="A76" s="158"/>
      <c r="B76" s="159" t="s">
        <v>272</v>
      </c>
      <c r="C76" s="160"/>
      <c r="D76" s="161"/>
      <c r="E76" s="117"/>
      <c r="F76" s="117"/>
    </row>
    <row r="77" spans="1:6" ht="30">
      <c r="A77" s="158" t="s">
        <v>4</v>
      </c>
      <c r="B77" s="120" t="s">
        <v>273</v>
      </c>
      <c r="C77" s="160"/>
      <c r="D77" s="161"/>
      <c r="E77" s="117"/>
      <c r="F77" s="117"/>
    </row>
    <row r="78" spans="1:6">
      <c r="B78" s="120"/>
      <c r="C78" s="121" t="s">
        <v>72</v>
      </c>
      <c r="D78" s="145">
        <v>10</v>
      </c>
      <c r="E78" s="105"/>
      <c r="F78" s="105">
        <f>E78*D78</f>
        <v>0</v>
      </c>
    </row>
    <row r="79" spans="1:6">
      <c r="A79" s="158"/>
      <c r="B79" s="159"/>
      <c r="C79" s="160"/>
      <c r="D79" s="161"/>
      <c r="E79" s="117"/>
      <c r="F79" s="117"/>
    </row>
    <row r="80" spans="1:6" ht="75">
      <c r="A80" s="158" t="s">
        <v>247</v>
      </c>
      <c r="B80" s="120" t="s">
        <v>274</v>
      </c>
      <c r="C80" s="160"/>
      <c r="D80" s="161"/>
      <c r="E80" s="117"/>
      <c r="F80" s="117"/>
    </row>
    <row r="81" spans="1:6">
      <c r="B81" s="120"/>
      <c r="C81" s="121" t="s">
        <v>68</v>
      </c>
      <c r="D81" s="145">
        <v>351</v>
      </c>
      <c r="E81" s="105"/>
      <c r="F81" s="105">
        <f>E81*D81</f>
        <v>0</v>
      </c>
    </row>
    <row r="82" spans="1:6">
      <c r="A82" s="158"/>
      <c r="B82" s="159"/>
      <c r="C82" s="160"/>
      <c r="D82" s="161"/>
      <c r="E82" s="117"/>
      <c r="F82" s="117"/>
    </row>
    <row r="83" spans="1:6" ht="75">
      <c r="A83" s="119" t="s">
        <v>8</v>
      </c>
      <c r="B83" s="120" t="s">
        <v>275</v>
      </c>
      <c r="D83" s="145"/>
      <c r="E83" s="105"/>
    </row>
    <row r="84" spans="1:6">
      <c r="B84" s="120"/>
      <c r="C84" s="121" t="s">
        <v>68</v>
      </c>
      <c r="D84" s="145">
        <v>240</v>
      </c>
      <c r="E84" s="105"/>
      <c r="F84" s="105">
        <f>E84*D84</f>
        <v>0</v>
      </c>
    </row>
    <row r="85" spans="1:6">
      <c r="B85" s="120"/>
      <c r="D85" s="145"/>
      <c r="E85" s="105"/>
    </row>
    <row r="86" spans="1:6">
      <c r="A86" s="119" t="s">
        <v>254</v>
      </c>
      <c r="B86" s="162" t="s">
        <v>276</v>
      </c>
      <c r="D86" s="145"/>
      <c r="E86" s="105"/>
    </row>
    <row r="87" spans="1:6">
      <c r="B87" s="120" t="s">
        <v>277</v>
      </c>
      <c r="C87" s="121" t="s">
        <v>75</v>
      </c>
      <c r="D87" s="145">
        <v>1114</v>
      </c>
      <c r="E87" s="105"/>
      <c r="F87" s="105">
        <f>E87*D87</f>
        <v>0</v>
      </c>
    </row>
    <row r="88" spans="1:6">
      <c r="B88" s="120"/>
      <c r="D88" s="145"/>
      <c r="E88" s="105"/>
    </row>
    <row r="89" spans="1:6" ht="75">
      <c r="A89" s="119" t="s">
        <v>257</v>
      </c>
      <c r="B89" s="120" t="s">
        <v>278</v>
      </c>
      <c r="D89" s="145"/>
      <c r="E89" s="105"/>
    </row>
    <row r="90" spans="1:6">
      <c r="B90" s="120"/>
      <c r="C90" s="121" t="s">
        <v>68</v>
      </c>
      <c r="D90" s="145">
        <v>252.3</v>
      </c>
      <c r="E90" s="105"/>
      <c r="F90" s="105">
        <f>E90*D90</f>
        <v>0</v>
      </c>
    </row>
    <row r="91" spans="1:6">
      <c r="B91" s="120"/>
      <c r="D91" s="145"/>
      <c r="E91" s="105"/>
    </row>
    <row r="92" spans="1:6">
      <c r="A92" s="119" t="s">
        <v>261</v>
      </c>
      <c r="B92" s="162" t="s">
        <v>276</v>
      </c>
      <c r="D92" s="145"/>
      <c r="E92" s="105"/>
    </row>
    <row r="93" spans="1:6">
      <c r="B93" s="120" t="s">
        <v>279</v>
      </c>
      <c r="C93" s="121" t="s">
        <v>75</v>
      </c>
      <c r="D93" s="145">
        <v>1009</v>
      </c>
      <c r="E93" s="105"/>
      <c r="F93" s="105">
        <f>E93*D93</f>
        <v>0</v>
      </c>
    </row>
    <row r="94" spans="1:6">
      <c r="B94" s="120"/>
      <c r="D94" s="145"/>
      <c r="E94" s="105"/>
    </row>
    <row r="95" spans="1:6">
      <c r="B95" s="120" t="s">
        <v>280</v>
      </c>
      <c r="D95" s="145"/>
      <c r="E95" s="105"/>
    </row>
    <row r="96" spans="1:6">
      <c r="B96" s="120" t="s">
        <v>281</v>
      </c>
      <c r="D96" s="145"/>
      <c r="E96" s="105"/>
    </row>
    <row r="97" spans="1:6" ht="25.5">
      <c r="A97" s="119" t="s">
        <v>263</v>
      </c>
      <c r="B97" s="162" t="s">
        <v>282</v>
      </c>
      <c r="D97" s="145"/>
      <c r="E97" s="105"/>
    </row>
    <row r="98" spans="1:6">
      <c r="B98" s="120" t="s">
        <v>283</v>
      </c>
      <c r="C98" s="121" t="s">
        <v>72</v>
      </c>
      <c r="D98" s="145">
        <v>10</v>
      </c>
      <c r="E98" s="105"/>
      <c r="F98" s="105">
        <f>E98*D98</f>
        <v>0</v>
      </c>
    </row>
    <row r="99" spans="1:6">
      <c r="B99" s="120"/>
      <c r="D99" s="145"/>
      <c r="E99" s="105"/>
    </row>
    <row r="100" spans="1:6" ht="25.5">
      <c r="A100" s="119" t="s">
        <v>264</v>
      </c>
      <c r="B100" s="162" t="s">
        <v>284</v>
      </c>
      <c r="D100" s="145"/>
      <c r="E100" s="105"/>
    </row>
    <row r="101" spans="1:6">
      <c r="B101" s="120"/>
      <c r="C101" s="121" t="s">
        <v>75</v>
      </c>
      <c r="D101" s="145">
        <v>740</v>
      </c>
      <c r="E101" s="105"/>
      <c r="F101" s="105">
        <f>E101*D101</f>
        <v>0</v>
      </c>
    </row>
    <row r="102" spans="1:6">
      <c r="B102" s="120"/>
      <c r="D102" s="145"/>
      <c r="E102" s="105"/>
    </row>
    <row r="103" spans="1:6">
      <c r="B103" s="120" t="s">
        <v>285</v>
      </c>
      <c r="D103" s="145"/>
      <c r="E103" s="105"/>
    </row>
    <row r="104" spans="1:6" ht="30">
      <c r="A104" s="119" t="s">
        <v>268</v>
      </c>
      <c r="B104" s="120" t="s">
        <v>286</v>
      </c>
      <c r="D104" s="145"/>
      <c r="E104" s="105"/>
    </row>
    <row r="105" spans="1:6">
      <c r="B105" s="120"/>
      <c r="C105" s="121" t="s">
        <v>75</v>
      </c>
      <c r="D105" s="145">
        <v>740</v>
      </c>
      <c r="E105" s="105"/>
      <c r="F105" s="105">
        <f>E105*D105</f>
        <v>0</v>
      </c>
    </row>
    <row r="106" spans="1:6">
      <c r="B106" s="120"/>
      <c r="D106" s="145"/>
      <c r="E106" s="105"/>
    </row>
    <row r="107" spans="1:6" ht="45">
      <c r="A107" s="119" t="s">
        <v>287</v>
      </c>
      <c r="B107" s="120" t="s">
        <v>288</v>
      </c>
      <c r="D107" s="145"/>
      <c r="E107" s="105"/>
    </row>
    <row r="108" spans="1:6">
      <c r="B108" s="120"/>
      <c r="C108" s="121" t="s">
        <v>75</v>
      </c>
      <c r="D108" s="145">
        <v>740</v>
      </c>
      <c r="E108" s="105"/>
      <c r="F108" s="105">
        <f>E108*D108</f>
        <v>0</v>
      </c>
    </row>
    <row r="109" spans="1:6">
      <c r="B109" s="120"/>
      <c r="D109" s="145"/>
      <c r="E109" s="105"/>
    </row>
    <row r="110" spans="1:6">
      <c r="B110" s="120" t="s">
        <v>289</v>
      </c>
      <c r="D110" s="145"/>
      <c r="E110" s="105"/>
    </row>
    <row r="111" spans="1:6" ht="45">
      <c r="A111" s="119" t="s">
        <v>290</v>
      </c>
      <c r="B111" s="120" t="s">
        <v>291</v>
      </c>
      <c r="D111" s="145"/>
      <c r="E111" s="105"/>
    </row>
    <row r="112" spans="1:6">
      <c r="B112" s="120"/>
      <c r="C112" s="121" t="s">
        <v>75</v>
      </c>
      <c r="D112" s="145">
        <v>170</v>
      </c>
      <c r="E112" s="105"/>
      <c r="F112" s="105">
        <f>E112*D112</f>
        <v>0</v>
      </c>
    </row>
    <row r="113" spans="1:6">
      <c r="B113" s="162"/>
      <c r="D113" s="145"/>
      <c r="E113" s="105"/>
    </row>
    <row r="114" spans="1:6">
      <c r="A114" s="158"/>
      <c r="B114" s="159" t="s">
        <v>292</v>
      </c>
      <c r="C114" s="160"/>
      <c r="D114" s="161"/>
      <c r="E114" s="117"/>
      <c r="F114" s="117"/>
    </row>
    <row r="115" spans="1:6" ht="45">
      <c r="A115" s="119" t="s">
        <v>293</v>
      </c>
      <c r="B115" s="120" t="s">
        <v>294</v>
      </c>
      <c r="D115" s="145"/>
      <c r="E115" s="105"/>
    </row>
    <row r="116" spans="1:6">
      <c r="B116" s="120" t="s">
        <v>295</v>
      </c>
      <c r="C116" s="121" t="s">
        <v>72</v>
      </c>
      <c r="D116" s="145">
        <v>11</v>
      </c>
      <c r="E116" s="105"/>
      <c r="F116" s="105">
        <f>E116*D116</f>
        <v>0</v>
      </c>
    </row>
    <row r="117" spans="1:6">
      <c r="B117" s="120" t="s">
        <v>296</v>
      </c>
      <c r="C117" s="121" t="s">
        <v>72</v>
      </c>
      <c r="D117" s="145">
        <v>148</v>
      </c>
      <c r="E117" s="105"/>
      <c r="F117" s="105">
        <f>E117*D117</f>
        <v>0</v>
      </c>
    </row>
    <row r="118" spans="1:6">
      <c r="B118" s="120"/>
      <c r="D118" s="145"/>
      <c r="E118" s="105"/>
    </row>
    <row r="119" spans="1:6" ht="60">
      <c r="A119" s="119" t="s">
        <v>297</v>
      </c>
      <c r="B119" s="120" t="s">
        <v>300</v>
      </c>
      <c r="D119" s="145"/>
      <c r="E119" s="105"/>
    </row>
    <row r="120" spans="1:6">
      <c r="B120" s="120"/>
      <c r="C120" s="148" t="s">
        <v>298</v>
      </c>
      <c r="D120" s="145">
        <v>0.03</v>
      </c>
      <c r="E120" s="118">
        <f>SUM(F74:F119)</f>
        <v>0</v>
      </c>
      <c r="F120" s="105">
        <f>E120*D120</f>
        <v>0</v>
      </c>
    </row>
    <row r="121" spans="1:6">
      <c r="B121" s="150"/>
      <c r="C121" s="151"/>
      <c r="D121" s="152"/>
      <c r="E121" s="106"/>
      <c r="F121" s="106"/>
    </row>
    <row r="122" spans="1:6" ht="15.75" thickBot="1">
      <c r="B122" s="153" t="s">
        <v>299</v>
      </c>
      <c r="C122" s="154"/>
      <c r="D122" s="155"/>
      <c r="E122" s="107"/>
      <c r="F122" s="112">
        <f>SUM(F76:F120)</f>
        <v>0</v>
      </c>
    </row>
    <row r="123" spans="1:6" ht="15.75" thickTop="1"/>
  </sheetData>
  <sheetProtection password="D017" sheet="1" objects="1" scenarios="1"/>
  <mergeCells count="4">
    <mergeCell ref="B9:D9"/>
    <mergeCell ref="B20:D20"/>
    <mergeCell ref="B25:D25"/>
    <mergeCell ref="B37:D37"/>
  </mergeCells>
  <conditionalFormatting sqref="E35:F35">
    <cfRule type="cellIs" dxfId="0" priority="1" stopIfTrue="1" operator="equal">
      <formula>0</formula>
    </cfRule>
  </conditionalFormatting>
  <pageMargins left="0.74803149606299213" right="0.74803149606299213" top="0.98425196850393704" bottom="0.98425196850393704" header="0" footer="0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14</vt:i4>
      </vt:variant>
      <vt:variant>
        <vt:lpstr>Imenovani obsegi</vt:lpstr>
      </vt:variant>
      <vt:variant>
        <vt:i4>12</vt:i4>
      </vt:variant>
    </vt:vector>
  </HeadingPairs>
  <TitlesOfParts>
    <vt:vector size="26" baseType="lpstr">
      <vt:lpstr>REKAPITULACIJA _ SKUPNA</vt:lpstr>
      <vt:lpstr>REKAPITULACIJA _ KAN</vt:lpstr>
      <vt:lpstr>KANAL 1-0</vt:lpstr>
      <vt:lpstr>KANAL 1-1</vt:lpstr>
      <vt:lpstr>KANAL 1-2</vt:lpstr>
      <vt:lpstr>KANAL 1-5</vt:lpstr>
      <vt:lpstr>KANAL 2-1</vt:lpstr>
      <vt:lpstr>KANAL 2-2</vt:lpstr>
      <vt:lpstr>KANAL 2-3</vt:lpstr>
      <vt:lpstr>KANAL 2-4</vt:lpstr>
      <vt:lpstr>KANAL 3-0</vt:lpstr>
      <vt:lpstr>KANAL 3-2</vt:lpstr>
      <vt:lpstr>cestna rasvetljava</vt:lpstr>
      <vt:lpstr>cesta</vt:lpstr>
      <vt:lpstr>cesta!Področje_tiskanja</vt:lpstr>
      <vt:lpstr>'cestna rasvetljava'!Področje_tiskanja</vt:lpstr>
      <vt:lpstr>'KANAL 1-0'!Področje_tiskanja</vt:lpstr>
      <vt:lpstr>'KANAL 1-1'!Področje_tiskanja</vt:lpstr>
      <vt:lpstr>'KANAL 1-2'!Področje_tiskanja</vt:lpstr>
      <vt:lpstr>'KANAL 2-1'!Področje_tiskanja</vt:lpstr>
      <vt:lpstr>'KANAL 2-2'!Področje_tiskanja</vt:lpstr>
      <vt:lpstr>'KANAL 2-3'!Področje_tiskanja</vt:lpstr>
      <vt:lpstr>'KANAL 2-4'!Področje_tiskanja</vt:lpstr>
      <vt:lpstr>'KANAL 3-0'!Področje_tiskanja</vt:lpstr>
      <vt:lpstr>'REKAPITULACIJA _ KAN'!Področje_tiskanja</vt:lpstr>
      <vt:lpstr>'REKAPITULACIJA _ SKUPNA'!Področje_tiskanja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jozica.gomboc</dc:creator>
  <cp:lastModifiedBy>petra.fartek</cp:lastModifiedBy>
  <cp:lastPrinted>2017-04-26T10:57:34Z</cp:lastPrinted>
  <dcterms:created xsi:type="dcterms:W3CDTF">2017-04-26T10:07:09Z</dcterms:created>
  <dcterms:modified xsi:type="dcterms:W3CDTF">2017-05-19T07:38:39Z</dcterms:modified>
</cp:coreProperties>
</file>