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4" rupBuild="18730"/>
  <workbookPr/>
  <mc:AlternateContent xmlns:mc="http://schemas.openxmlformats.org/markup-compatibility/2006">
    <mc:Choice Requires="x15">
      <x15ac:absPath xmlns:x15ac="http://schemas.microsoft.com/office/spreadsheetml/2010/11/ac" url="C:\Users\HP .DESKTOP-81O0LI4\Documents\dokumenti služba\PMS 2.DEL_DECEMBER2017\"/>
    </mc:Choice>
  </mc:AlternateContent>
  <bookViews>
    <workbookView xWindow="0" yWindow="0" windowWidth="21570" windowHeight="7965" tabRatio="1000" activeTab="3" xr2:uid="{00000000-000D-0000-FFFF-FFFF00000000}"/>
  </bookViews>
  <sheets>
    <sheet name="Splošna določila" sheetId="36" r:id="rId1"/>
    <sheet name="Spošna določila - betonska dela" sheetId="35" r:id="rId2"/>
    <sheet name="Dela_vsteta_v_Cena na enoto" sheetId="38" r:id="rId3"/>
    <sheet name="Rekapitulacija" sheetId="17" r:id="rId4"/>
    <sheet name="1B=&gt;" sheetId="34" r:id="rId5"/>
    <sheet name="Vozisce_1B" sheetId="28" r:id="rId6"/>
    <sheet name="Plocnik_1B" sheetId="29" r:id="rId7"/>
    <sheet name="Elektro_1B" sheetId="18" r:id="rId8"/>
    <sheet name="Vodovod_1B" sheetId="40" r:id="rId9"/>
    <sheet name="1C=&gt;" sheetId="39" r:id="rId10"/>
    <sheet name="GOI_1C" sheetId="14" r:id="rId11"/>
    <sheet name="Hortikultura_1C" sheetId="27" r:id="rId12"/>
    <sheet name="Elektro_1C" sheetId="20" r:id="rId13"/>
    <sheet name="Vodovod_1C" sheetId="41" r:id="rId14"/>
  </sheets>
  <definedNames>
    <definedName name="_Toc100454082" localSheetId="6">Plocnik_1B!$A$183</definedName>
    <definedName name="_Toc100454082" localSheetId="5">Vozisce_1B!$A$191</definedName>
    <definedName name="_Toc103136970" localSheetId="6">Plocnik_1B!#REF!</definedName>
    <definedName name="_Toc103136970" localSheetId="5">Vozisce_1B!#REF!</definedName>
    <definedName name="_Toc103400914" localSheetId="6">Plocnik_1B!$B$123</definedName>
    <definedName name="_Toc103400914" localSheetId="5">Vozisce_1B!$B$120</definedName>
    <definedName name="_Toc103495602" localSheetId="6">Plocnik_1B!$B$188</definedName>
    <definedName name="_Toc103495602" localSheetId="5">Vozisce_1B!$B$194</definedName>
    <definedName name="_Toc103495603" localSheetId="6">Plocnik_1B!#REF!</definedName>
    <definedName name="_Toc103495603" localSheetId="5">Vozisce_1B!$B$207</definedName>
    <definedName name="_Toc103495604" localSheetId="6">Plocnik_1B!#REF!</definedName>
    <definedName name="_Toc103495604" localSheetId="5">Vozisce_1B!#REF!</definedName>
    <definedName name="_Toc103495605" localSheetId="6">Plocnik_1B!#REF!</definedName>
    <definedName name="_Toc103495605" localSheetId="5">Vozisce_1B!#REF!</definedName>
    <definedName name="_Toc103495609" localSheetId="6">Plocnik_1B!#REF!</definedName>
    <definedName name="_Toc103495609" localSheetId="5">Vozisce_1B!#REF!</definedName>
    <definedName name="_Toc103495612" localSheetId="6">Plocnik_1B!#REF!</definedName>
    <definedName name="_Toc103495612" localSheetId="5">Vozisce_1B!#REF!</definedName>
    <definedName name="_Toc106433506" localSheetId="6">Plocnik_1B!#REF!</definedName>
    <definedName name="_Toc106433506" localSheetId="5">Vozisce_1B!#REF!</definedName>
    <definedName name="_Toc106433507" localSheetId="6">Plocnik_1B!#REF!</definedName>
    <definedName name="_Toc106433507" localSheetId="5">Vozisce_1B!#REF!</definedName>
    <definedName name="_Toc116357639" localSheetId="6">Plocnik_1B!#REF!</definedName>
    <definedName name="_Toc116357639" localSheetId="5">Vozisce_1B!#REF!</definedName>
    <definedName name="_Toc117392610" localSheetId="6">Plocnik_1B!$A$183</definedName>
    <definedName name="_Toc117392610" localSheetId="5">Vozisce_1B!$A$191</definedName>
    <definedName name="_Toc117475170" localSheetId="6">Plocnik_1B!#REF!</definedName>
    <definedName name="_Toc117475170" localSheetId="5">Vozisce_1B!#REF!</definedName>
    <definedName name="_Toc92683847" localSheetId="6">Plocnik_1B!$B$44</definedName>
    <definedName name="_Toc92683847" localSheetId="5">Vozisce_1B!#REF!</definedName>
    <definedName name="_Toc92683849" localSheetId="6">Plocnik_1B!#REF!</definedName>
    <definedName name="_Toc92683849" localSheetId="5">Vozisce_1B!#REF!</definedName>
    <definedName name="_Toc92683853" localSheetId="6">Plocnik_1B!$B$74</definedName>
    <definedName name="_Toc92683853" localSheetId="5">Vozisce_1B!$B$79</definedName>
    <definedName name="_Toc92683854" localSheetId="6">Plocnik_1B!#REF!</definedName>
    <definedName name="_Toc92683854" localSheetId="5">Vozisce_1B!#REF!</definedName>
    <definedName name="_Toc92683857" localSheetId="6">Plocnik_1B!$B$94</definedName>
    <definedName name="_Toc92683857" localSheetId="5">Vozisce_1B!$B$97</definedName>
    <definedName name="_Toc92683860" localSheetId="6">Plocnik_1B!$B$117</definedName>
    <definedName name="_Toc92683860" localSheetId="5">Vozisce_1B!#REF!</definedName>
    <definedName name="_Toc92683861" localSheetId="6">Plocnik_1B!#REF!</definedName>
    <definedName name="_Toc92683861" localSheetId="5">Vozisce_1B!#REF!</definedName>
    <definedName name="_Toc92683867" localSheetId="6">Plocnik_1B!$B$140</definedName>
    <definedName name="_Toc92683867" localSheetId="5">Vozisce_1B!$B$134</definedName>
    <definedName name="_Toc92683877" localSheetId="6">Plocnik_1B!#REF!</definedName>
    <definedName name="_Toc92683877" localSheetId="5">Vozisce_1B!#REF!</definedName>
    <definedName name="_Toc92683883" localSheetId="6">Plocnik_1B!$A$160</definedName>
    <definedName name="_Toc92683883" localSheetId="5">Vozisce_1B!#REF!</definedName>
    <definedName name="_Toc92683917" localSheetId="6">Plocnik_1B!$B$201</definedName>
    <definedName name="_Toc92683917" localSheetId="5">Vozisce_1B!$B$226</definedName>
    <definedName name="eeee">#REF!</definedName>
    <definedName name="Excel_BuiltIn_Print_Area_1" localSheetId="9">#REF!</definedName>
    <definedName name="Excel_BuiltIn_Print_Area_1" localSheetId="8">#REF!</definedName>
    <definedName name="Excel_BuiltIn_Print_Area_1" localSheetId="13">#REF!</definedName>
    <definedName name="Excel_BuiltIn_Print_Area_1">#REF!</definedName>
    <definedName name="Excel_BuiltIn_Print_Area_1A">#REF!</definedName>
    <definedName name="Excel_BuiltIn_Print_Area_3_1" localSheetId="9">#REF!</definedName>
    <definedName name="Excel_BuiltIn_Print_Area_3_1" localSheetId="10">GOI_1C!$A$3:$F$113</definedName>
    <definedName name="Excel_BuiltIn_Print_Area_3_1" localSheetId="11">#REF!</definedName>
    <definedName name="Excel_BuiltIn_Print_Area_3_1" localSheetId="3">#REF!</definedName>
    <definedName name="Excel_BuiltIn_Print_Area_3_1" localSheetId="8">#REF!</definedName>
    <definedName name="Excel_BuiltIn_Print_Area_3_1" localSheetId="13">#REF!</definedName>
    <definedName name="Excel_BuiltIn_Print_Area_3_1">#REF!</definedName>
    <definedName name="Excel_BuiltIn_Print_Area_3_1_1" localSheetId="9">#REF!</definedName>
    <definedName name="Excel_BuiltIn_Print_Area_3_1_1" localSheetId="10">GOI_1C!#REF!</definedName>
    <definedName name="Excel_BuiltIn_Print_Area_3_1_1" localSheetId="11">#REF!</definedName>
    <definedName name="Excel_BuiltIn_Print_Area_3_1_1" localSheetId="3">#REF!</definedName>
    <definedName name="Excel_BuiltIn_Print_Area_3_1_1" localSheetId="8">#REF!</definedName>
    <definedName name="Excel_BuiltIn_Print_Area_3_1_1" localSheetId="13">#REF!</definedName>
    <definedName name="Excel_BuiltIn_Print_Area_3_1_1">#REF!</definedName>
    <definedName name="Excel_BuiltIn_Print_Area_3_1_1_1" localSheetId="9">#REF!</definedName>
    <definedName name="Excel_BuiltIn_Print_Area_3_1_1_1" localSheetId="10">GOI_1C!#REF!</definedName>
    <definedName name="Excel_BuiltIn_Print_Area_3_1_1_1" localSheetId="11">#REF!</definedName>
    <definedName name="Excel_BuiltIn_Print_Area_3_1_1_1" localSheetId="3">#REF!</definedName>
    <definedName name="Excel_BuiltIn_Print_Area_3_1_1_1" localSheetId="8">#REF!</definedName>
    <definedName name="Excel_BuiltIn_Print_Area_3_1_1_1" localSheetId="13">#REF!</definedName>
    <definedName name="Excel_BuiltIn_Print_Area_3_1_1_1">#REF!</definedName>
    <definedName name="Excel_BuiltIn_Print_Area_4" localSheetId="9">#REF!</definedName>
    <definedName name="Excel_BuiltIn_Print_Area_4" localSheetId="8">#REF!</definedName>
    <definedName name="Excel_BuiltIn_Print_Area_4" localSheetId="13">#REF!</definedName>
    <definedName name="Excel_BuiltIn_Print_Area_4">#REF!</definedName>
    <definedName name="Excel_BuiltIn_Print_Area_5" localSheetId="9">#REF!</definedName>
    <definedName name="Excel_BuiltIn_Print_Area_5" localSheetId="8">#REF!</definedName>
    <definedName name="Excel_BuiltIn_Print_Area_5" localSheetId="13">#REF!</definedName>
    <definedName name="Excel_BuiltIn_Print_Area_5">#REF!</definedName>
    <definedName name="_xlnm.Print_Area" localSheetId="7">Elektro_1B!$A$1:$F$47</definedName>
    <definedName name="_xlnm.Print_Area" localSheetId="12">Elektro_1C!$A$1:$F$140</definedName>
    <definedName name="_xlnm.Print_Area" localSheetId="10">GOI_1C!$A$1:$F$112</definedName>
    <definedName name="_xlnm.Print_Area" localSheetId="11">Hortikultura_1C!$A$1:$F$16</definedName>
    <definedName name="_xlnm.Print_Area" localSheetId="6">Plocnik_1B!$A$1:$F$213</definedName>
    <definedName name="_xlnm.Print_Area" localSheetId="3">Rekapitulacija!$A$1:$H$36</definedName>
    <definedName name="_xlnm.Print_Area" localSheetId="8">Vodovod_1B!$A$1:$F$69</definedName>
    <definedName name="_xlnm.Print_Area" localSheetId="13">Vodovod_1C!$A$1:$F$55</definedName>
    <definedName name="_xlnm.Print_Area" localSheetId="5">Vozisce_1B!$A$1:$F$238</definedName>
    <definedName name="_xlnm.Print_Titles" localSheetId="7">Elektro_1B!$14:$14</definedName>
    <definedName name="_xlnm.Print_Titles" localSheetId="12">Elektro_1C!$12:$12</definedName>
    <definedName name="_xlnm.Print_Titles" localSheetId="10">GOI_1C!$3:$3</definedName>
    <definedName name="_xlnm.Print_Titles" localSheetId="11">Hortikultura_1C!$7:$7</definedName>
    <definedName name="_xlnm.Print_Titles" localSheetId="6">Plocnik_1B!$29:$29</definedName>
    <definedName name="_xlnm.Print_Titles" localSheetId="8">Vodovod_1B!$14:$14</definedName>
    <definedName name="_xlnm.Print_Titles" localSheetId="13">Vodovod_1C!$14:$14</definedName>
    <definedName name="_xlnm.Print_Titles" localSheetId="5">Vozisce_1B!$29:$29</definedName>
  </definedNames>
  <calcPr calcId="171027"/>
  <fileRecoveryPr autoRecover="0"/>
</workbook>
</file>

<file path=xl/calcChain.xml><?xml version="1.0" encoding="utf-8"?>
<calcChain xmlns="http://schemas.openxmlformats.org/spreadsheetml/2006/main">
  <c r="F23" i="41" l="1"/>
  <c r="F22" i="41"/>
  <c r="B54" i="41"/>
  <c r="F52" i="41"/>
  <c r="F51" i="41"/>
  <c r="F50" i="41"/>
  <c r="F49" i="41"/>
  <c r="F48" i="41"/>
  <c r="F46" i="41"/>
  <c r="F44" i="41"/>
  <c r="F42" i="41"/>
  <c r="F40" i="41"/>
  <c r="F38" i="41"/>
  <c r="F37" i="41"/>
  <c r="F36" i="41"/>
  <c r="F35" i="41"/>
  <c r="F34" i="41"/>
  <c r="F33" i="41"/>
  <c r="F32" i="41"/>
  <c r="F30" i="41"/>
  <c r="F29" i="41"/>
  <c r="F28" i="41"/>
  <c r="F27" i="41"/>
  <c r="F26" i="41"/>
  <c r="F25" i="41"/>
  <c r="F24" i="41"/>
  <c r="A26" i="41"/>
  <c r="A28" i="41" s="1"/>
  <c r="A30" i="41" s="1"/>
  <c r="A32" i="41" s="1"/>
  <c r="A34" i="41" s="1"/>
  <c r="A36" i="41" s="1"/>
  <c r="A38" i="41" s="1"/>
  <c r="A40" i="41" s="1"/>
  <c r="A42" i="41" s="1"/>
  <c r="A44" i="41" s="1"/>
  <c r="A46" i="41" s="1"/>
  <c r="A48" i="41" s="1"/>
  <c r="A50" i="41" s="1"/>
  <c r="A52" i="41" s="1"/>
  <c r="F21" i="41"/>
  <c r="F20" i="41"/>
  <c r="A20" i="41"/>
  <c r="A22" i="41" s="1"/>
  <c r="F18" i="41"/>
  <c r="F66" i="40"/>
  <c r="F64" i="40"/>
  <c r="F62" i="40"/>
  <c r="F60" i="40"/>
  <c r="F58" i="40"/>
  <c r="F57" i="40"/>
  <c r="F56" i="40"/>
  <c r="F55" i="40"/>
  <c r="F54" i="40"/>
  <c r="F53" i="40"/>
  <c r="F52" i="40"/>
  <c r="F50" i="40"/>
  <c r="F49" i="40"/>
  <c r="F48" i="40"/>
  <c r="F47" i="40"/>
  <c r="F46" i="40"/>
  <c r="F54" i="41" l="1"/>
  <c r="H19" i="17" s="1"/>
  <c r="B68" i="40" l="1"/>
  <c r="F44" i="40"/>
  <c r="F42" i="40"/>
  <c r="F40" i="40"/>
  <c r="F38" i="40"/>
  <c r="F36" i="40"/>
  <c r="F35" i="40"/>
  <c r="F34" i="40"/>
  <c r="F33" i="40"/>
  <c r="F32" i="40"/>
  <c r="F31" i="40"/>
  <c r="F30" i="40"/>
  <c r="F28" i="40"/>
  <c r="F27" i="40"/>
  <c r="F26" i="40"/>
  <c r="F25" i="40"/>
  <c r="F24" i="40"/>
  <c r="F23" i="40"/>
  <c r="F22" i="40"/>
  <c r="F21" i="40"/>
  <c r="F20" i="40"/>
  <c r="A20" i="40"/>
  <c r="A22" i="40" s="1"/>
  <c r="A24" i="40" s="1"/>
  <c r="A26" i="40" s="1"/>
  <c r="A28" i="40" s="1"/>
  <c r="A30" i="40" s="1"/>
  <c r="A32" i="40" s="1"/>
  <c r="A34" i="40" s="1"/>
  <c r="A36" i="40" s="1"/>
  <c r="A38" i="40" s="1"/>
  <c r="A40" i="40" s="1"/>
  <c r="A42" i="40" s="1"/>
  <c r="A44" i="40" s="1"/>
  <c r="A46" i="40" s="1"/>
  <c r="A48" i="40" s="1"/>
  <c r="A50" i="40" s="1"/>
  <c r="A52" i="40" s="1"/>
  <c r="A54" i="40" s="1"/>
  <c r="A56" i="40" s="1"/>
  <c r="A58" i="40" s="1"/>
  <c r="A60" i="40" s="1"/>
  <c r="A62" i="40" s="1"/>
  <c r="A64" i="40" s="1"/>
  <c r="A66" i="40" s="1"/>
  <c r="F18" i="40"/>
  <c r="F35" i="28"/>
  <c r="F127" i="20"/>
  <c r="F129" i="20"/>
  <c r="F131" i="20"/>
  <c r="F133" i="20"/>
  <c r="F135" i="20"/>
  <c r="F137" i="20"/>
  <c r="F25" i="14"/>
  <c r="F54" i="14"/>
  <c r="F11" i="27"/>
  <c r="F152" i="29"/>
  <c r="F158" i="29" s="1"/>
  <c r="D125" i="29"/>
  <c r="D127" i="29"/>
  <c r="F127" i="29" s="1"/>
  <c r="F43" i="14"/>
  <c r="F39" i="14"/>
  <c r="F36" i="14"/>
  <c r="F32" i="14"/>
  <c r="F30" i="14"/>
  <c r="F27" i="14"/>
  <c r="F23" i="14"/>
  <c r="F81" i="28"/>
  <c r="F83" i="28"/>
  <c r="F85" i="28"/>
  <c r="F74" i="28"/>
  <c r="F76" i="28" s="1"/>
  <c r="F62" i="28"/>
  <c r="F64" i="28" s="1"/>
  <c r="F49" i="28"/>
  <c r="F51" i="28"/>
  <c r="F53" i="28"/>
  <c r="F55" i="28"/>
  <c r="F37" i="28"/>
  <c r="F39" i="28"/>
  <c r="F99" i="28"/>
  <c r="F101" i="28"/>
  <c r="F108" i="28"/>
  <c r="F110" i="28" s="1"/>
  <c r="F115" i="28"/>
  <c r="F117" i="28" s="1"/>
  <c r="D122" i="28"/>
  <c r="F122" i="28" s="1"/>
  <c r="D124" i="28"/>
  <c r="F124" i="28" s="1"/>
  <c r="F152" i="28"/>
  <c r="F160" i="28" s="1"/>
  <c r="F143" i="28"/>
  <c r="F145" i="28" s="1"/>
  <c r="F139" i="28"/>
  <c r="F181" i="28"/>
  <c r="F183" i="28"/>
  <c r="F185" i="28"/>
  <c r="F170" i="28"/>
  <c r="F172" i="28"/>
  <c r="F174" i="28"/>
  <c r="F209" i="28"/>
  <c r="F211" i="28"/>
  <c r="F213" i="28"/>
  <c r="F215" i="28"/>
  <c r="F196" i="28"/>
  <c r="F198" i="28"/>
  <c r="F200" i="28"/>
  <c r="F202" i="28"/>
  <c r="F76" i="29"/>
  <c r="F78" i="29"/>
  <c r="F80" i="29"/>
  <c r="F46" i="29"/>
  <c r="F48" i="29"/>
  <c r="F50" i="29"/>
  <c r="F56" i="29"/>
  <c r="F58" i="29"/>
  <c r="F60" i="29"/>
  <c r="F62" i="29"/>
  <c r="F64" i="29"/>
  <c r="F35" i="29"/>
  <c r="F37" i="29"/>
  <c r="F96" i="29"/>
  <c r="F98" i="29"/>
  <c r="F105" i="29"/>
  <c r="F107" i="29" s="1"/>
  <c r="F118" i="29"/>
  <c r="F121" i="29" s="1"/>
  <c r="F112" i="29"/>
  <c r="F114" i="29" s="1"/>
  <c r="F164" i="29"/>
  <c r="F166" i="29" s="1"/>
  <c r="F168" i="29" s="1"/>
  <c r="F144" i="29"/>
  <c r="F146" i="29" s="1"/>
  <c r="F148" i="29" s="1"/>
  <c r="F178" i="29"/>
  <c r="F180" i="29" s="1"/>
  <c r="F182" i="29" s="1"/>
  <c r="F22" i="29" s="1"/>
  <c r="F190" i="29"/>
  <c r="F192" i="29" s="1"/>
  <c r="F195" i="29" s="1"/>
  <c r="F23" i="29" s="1"/>
  <c r="F5" i="14"/>
  <c r="F7" i="14"/>
  <c r="F9" i="14"/>
  <c r="F11" i="14"/>
  <c r="F13" i="14"/>
  <c r="F15" i="14"/>
  <c r="F17" i="14"/>
  <c r="D19" i="14"/>
  <c r="F19" i="14" s="1"/>
  <c r="F21" i="14"/>
  <c r="D46" i="14"/>
  <c r="F46" i="14" s="1"/>
  <c r="D50" i="14"/>
  <c r="F56" i="14"/>
  <c r="F59" i="14"/>
  <c r="F62" i="14"/>
  <c r="F65" i="14"/>
  <c r="F67" i="14"/>
  <c r="F69" i="14"/>
  <c r="F71" i="14"/>
  <c r="F73" i="14"/>
  <c r="F75" i="14"/>
  <c r="F77" i="14"/>
  <c r="F85" i="14"/>
  <c r="F87" i="14"/>
  <c r="F89" i="14"/>
  <c r="F91" i="14"/>
  <c r="F95" i="14"/>
  <c r="F10" i="27"/>
  <c r="F12" i="27"/>
  <c r="F13" i="27"/>
  <c r="F14" i="27"/>
  <c r="F15" i="27"/>
  <c r="F18" i="18"/>
  <c r="F20" i="18"/>
  <c r="F21" i="18"/>
  <c r="F22" i="18"/>
  <c r="F23" i="18"/>
  <c r="F24" i="18"/>
  <c r="F25" i="18"/>
  <c r="F26" i="18"/>
  <c r="F27" i="18"/>
  <c r="F28" i="18"/>
  <c r="F30" i="18"/>
  <c r="F31" i="18"/>
  <c r="F32" i="18"/>
  <c r="F33" i="18"/>
  <c r="F34" i="18"/>
  <c r="F35" i="18"/>
  <c r="F36" i="18"/>
  <c r="F38" i="18"/>
  <c r="F40" i="18"/>
  <c r="F42" i="18"/>
  <c r="F44" i="18"/>
  <c r="F18" i="20"/>
  <c r="F19" i="20"/>
  <c r="F20" i="20"/>
  <c r="F21" i="20"/>
  <c r="F22" i="20"/>
  <c r="F23" i="20"/>
  <c r="F24" i="20"/>
  <c r="F26" i="20"/>
  <c r="F28" i="20"/>
  <c r="F51" i="20"/>
  <c r="F77" i="20"/>
  <c r="F79" i="20"/>
  <c r="F81" i="20"/>
  <c r="F83" i="20"/>
  <c r="F85" i="20"/>
  <c r="F87" i="20"/>
  <c r="F89" i="20"/>
  <c r="F91" i="20"/>
  <c r="F93" i="20"/>
  <c r="F95" i="20"/>
  <c r="F96" i="20"/>
  <c r="F97" i="20"/>
  <c r="F98" i="20"/>
  <c r="F99" i="20"/>
  <c r="F100" i="20"/>
  <c r="F101" i="20"/>
  <c r="F102" i="20"/>
  <c r="F103" i="20"/>
  <c r="F104" i="20"/>
  <c r="F105" i="20"/>
  <c r="F106" i="20"/>
  <c r="F107" i="20"/>
  <c r="F108" i="20"/>
  <c r="F109" i="20"/>
  <c r="F110" i="20"/>
  <c r="F111" i="20"/>
  <c r="F112" i="20"/>
  <c r="F113" i="20"/>
  <c r="F115" i="20"/>
  <c r="F117" i="20"/>
  <c r="F118" i="20"/>
  <c r="F119" i="20"/>
  <c r="F120" i="20"/>
  <c r="F121" i="20"/>
  <c r="F123" i="20"/>
  <c r="F125" i="20"/>
  <c r="F98" i="14"/>
  <c r="D100" i="14"/>
  <c r="F102" i="14"/>
  <c r="F105" i="14"/>
  <c r="F108" i="14"/>
  <c r="F110" i="14"/>
  <c r="F228" i="28"/>
  <c r="F230" i="28"/>
  <c r="F232" i="28"/>
  <c r="F203" i="29"/>
  <c r="F205" i="29"/>
  <c r="F207" i="29"/>
  <c r="A87" i="20"/>
  <c r="B24" i="29"/>
  <c r="A24" i="29"/>
  <c r="B23" i="29"/>
  <c r="A23" i="29"/>
  <c r="B22" i="29"/>
  <c r="A22" i="29"/>
  <c r="B21" i="29"/>
  <c r="A21" i="29"/>
  <c r="B20" i="29"/>
  <c r="A20" i="29"/>
  <c r="B19" i="29"/>
  <c r="A19" i="29"/>
  <c r="B24" i="28"/>
  <c r="A24" i="28"/>
  <c r="B23" i="28"/>
  <c r="A23" i="28"/>
  <c r="B22" i="28"/>
  <c r="A22" i="28"/>
  <c r="B21" i="28"/>
  <c r="A21" i="28"/>
  <c r="B20" i="28"/>
  <c r="A20" i="28"/>
  <c r="B19" i="28"/>
  <c r="A19" i="28"/>
  <c r="A20" i="18"/>
  <c r="A22" i="18" s="1"/>
  <c r="A24" i="18" s="1"/>
  <c r="A26" i="18" s="1"/>
  <c r="A28" i="18" s="1"/>
  <c r="A30" i="18" s="1"/>
  <c r="A32" i="18" s="1"/>
  <c r="A34" i="18" s="1"/>
  <c r="A36" i="18" s="1"/>
  <c r="A38" i="18" s="1"/>
  <c r="A40" i="18" s="1"/>
  <c r="A42" i="18" s="1"/>
  <c r="A44" i="18" s="1"/>
  <c r="A26" i="20"/>
  <c r="A28" i="20" s="1"/>
  <c r="A51" i="20" s="1"/>
  <c r="A77" i="20" s="1"/>
  <c r="A79" i="20" s="1"/>
  <c r="A81" i="20" s="1"/>
  <c r="A83" i="20" s="1"/>
  <c r="A85" i="20" s="1"/>
  <c r="A89" i="20" s="1"/>
  <c r="A91" i="20" s="1"/>
  <c r="A93" i="20" s="1"/>
  <c r="A95" i="20" s="1"/>
  <c r="A97" i="20" s="1"/>
  <c r="A99" i="20" s="1"/>
  <c r="A101" i="20" s="1"/>
  <c r="A103" i="20" s="1"/>
  <c r="A105" i="20" s="1"/>
  <c r="A107" i="20" s="1"/>
  <c r="A109" i="20" s="1"/>
  <c r="A111" i="20" s="1"/>
  <c r="A113" i="20" s="1"/>
  <c r="A115" i="20" s="1"/>
  <c r="A117" i="20" s="1"/>
  <c r="A119" i="20" s="1"/>
  <c r="A121" i="20" s="1"/>
  <c r="A123" i="20" s="1"/>
  <c r="A125" i="20" s="1"/>
  <c r="A127" i="20" s="1"/>
  <c r="A129" i="20" s="1"/>
  <c r="A131" i="20" s="1"/>
  <c r="A133" i="20" s="1"/>
  <c r="A135" i="20" s="1"/>
  <c r="A137" i="20" s="1"/>
  <c r="B46" i="18"/>
  <c r="F68" i="40" l="1"/>
  <c r="H13" i="17" s="1"/>
  <c r="H32" i="17" s="1"/>
  <c r="F39" i="29"/>
  <c r="F187" i="28"/>
  <c r="F176" i="28"/>
  <c r="F103" i="28"/>
  <c r="F139" i="20"/>
  <c r="H18" i="17" s="1"/>
  <c r="F52" i="29"/>
  <c r="F204" i="28"/>
  <c r="F87" i="28"/>
  <c r="F89" i="28" s="1"/>
  <c r="F209" i="29"/>
  <c r="F212" i="29" s="1"/>
  <c r="F24" i="29" s="1"/>
  <c r="F42" i="28"/>
  <c r="F16" i="27"/>
  <c r="H17" i="17" s="1"/>
  <c r="F46" i="18"/>
  <c r="F66" i="29"/>
  <c r="F82" i="29"/>
  <c r="F84" i="29" s="1"/>
  <c r="F234" i="28"/>
  <c r="F237" i="28" s="1"/>
  <c r="F24" i="28" s="1"/>
  <c r="F217" i="28"/>
  <c r="F57" i="28"/>
  <c r="F67" i="28" s="1"/>
  <c r="F126" i="28"/>
  <c r="F147" i="28"/>
  <c r="F163" i="28" s="1"/>
  <c r="F21" i="28" s="1"/>
  <c r="F100" i="29"/>
  <c r="F125" i="29"/>
  <c r="F129" i="29"/>
  <c r="F170" i="29"/>
  <c r="F21" i="29" s="1"/>
  <c r="F50" i="14"/>
  <c r="F100" i="14"/>
  <c r="F69" i="29" l="1"/>
  <c r="F88" i="29" s="1"/>
  <c r="F19" i="29" s="1"/>
  <c r="F190" i="28"/>
  <c r="F22" i="28" s="1"/>
  <c r="F129" i="28"/>
  <c r="F20" i="28" s="1"/>
  <c r="F220" i="28"/>
  <c r="F23" i="28" s="1"/>
  <c r="H12" i="17"/>
  <c r="F91" i="28"/>
  <c r="F19" i="28" s="1"/>
  <c r="F131" i="29"/>
  <c r="F134" i="29" s="1"/>
  <c r="F20" i="29" s="1"/>
  <c r="F112" i="14"/>
  <c r="H16" i="17" s="1"/>
  <c r="H20" i="17" s="1"/>
  <c r="F26" i="28" l="1"/>
  <c r="H10" i="17" s="1"/>
  <c r="F26" i="29"/>
  <c r="H11" i="17" l="1"/>
  <c r="H14" i="17" s="1"/>
  <c r="H33" i="17" l="1"/>
  <c r="H34" i="17" s="1"/>
  <c r="H23" i="17"/>
  <c r="H26" i="17" s="1"/>
  <c r="H28" i="17" l="1"/>
  <c r="H30" i="17" s="1"/>
  <c r="H36" i="17" s="1"/>
</calcChain>
</file>

<file path=xl/sharedStrings.xml><?xml version="1.0" encoding="utf-8"?>
<sst xmlns="http://schemas.openxmlformats.org/spreadsheetml/2006/main" count="1087" uniqueCount="597">
  <si>
    <t>Objekt:</t>
  </si>
  <si>
    <t xml:space="preserve">REKAPITULACIJA </t>
  </si>
  <si>
    <t>Opis del</t>
  </si>
  <si>
    <t>EM</t>
  </si>
  <si>
    <t>Količina</t>
  </si>
  <si>
    <t>Cena/EM</t>
  </si>
  <si>
    <t>Skupaj</t>
  </si>
  <si>
    <t>m1</t>
  </si>
  <si>
    <t>kpl</t>
  </si>
  <si>
    <t>m3</t>
  </si>
  <si>
    <t>m2</t>
  </si>
  <si>
    <t>kg</t>
  </si>
  <si>
    <t>A4.1</t>
  </si>
  <si>
    <t>kos</t>
  </si>
  <si>
    <t>A4.5</t>
  </si>
  <si>
    <t>A4.6</t>
  </si>
  <si>
    <t>A4.7</t>
  </si>
  <si>
    <t>A4.9</t>
  </si>
  <si>
    <t>A4.8</t>
  </si>
  <si>
    <t>DDV</t>
  </si>
  <si>
    <t>Investitor:</t>
  </si>
  <si>
    <t>A4.3</t>
  </si>
  <si>
    <t>A4.2</t>
  </si>
  <si>
    <t>A4.4</t>
  </si>
  <si>
    <t>2. Armatura ne sme rjaveti, pred montažo  jo je potrebno očistiti nečistoč, upoštevati je debelino zaščitne plasti betona, pritrjen mora biti tako, da ostane med betoniranjem na svojem mestu.</t>
  </si>
  <si>
    <t>Geomehanski pregled in nadzor v skladu z ZGO: strokovna prisotnost geomehanika v času izvajanja izkopa, utrjevanja  in pregled temeljnih tal pred izvedbo temeljev. V ceni je zajeti vse potrebne obiske geomehanika, vključno z izdelavo končnega poročila.</t>
  </si>
  <si>
    <t>Nabava, dobava in polaganje geotekstil (PP 300g) na uvaljan in utrjen planum, pred začetkom nasipavanja, vključno s potrebnimi preklopi 10%</t>
  </si>
  <si>
    <t>Odvoz izkopanega materiala na stalno deponijo oddaljeno do 10 km, nakladanje je zajeto skupaj z izkopom. V postavki mora biti zajeto tudi plačilo komunalnega prispevka za stalno deponijo</t>
  </si>
  <si>
    <t>kom</t>
  </si>
  <si>
    <t>A4.14</t>
  </si>
  <si>
    <t>A4.16</t>
  </si>
  <si>
    <t>A4.17</t>
  </si>
  <si>
    <t>A4.18</t>
  </si>
  <si>
    <t>A4.19</t>
  </si>
  <si>
    <t>A4.20</t>
  </si>
  <si>
    <t>UVOD V PROJEKTANTSKI POPIS DEL</t>
  </si>
  <si>
    <t xml:space="preserve">1. Vsi potrebni varnostni ukrepi in zaščite v smislu Zakona o varnosti in zdravja pri delu ter Pravilnika o listinah za sredstva pri delu, ki veljajo pri izvajanju navedenih del. </t>
  </si>
  <si>
    <t>2. Vsi notranji in zunanji vertikalni in horizontalni transporti do začasnih in stalnih deponij ter vsa pripravljalna, pomožna in zaključna dela pri posameznih postavkah (tudi, če to ni posebej navedeno v posameznih postavkah). Odpadni in izkopani material se deponira na deponije, katere morajo imeti upravna dovoljenja za deponiranje posameznih vrst materiala. Ponudnik izbere lokacije posameznih deponij v skladu s tem popisom in v cenah za E.M. upošteva vse stroške deponiranja in transporta. Prikazane količine v tem popisu so v raščenem ali vgrajenem stanju. Posamezni koeficienti razrahljivosti so upoštevani že v ceni za enoto mere. Pri cenah za enoto je upoštevati določeno specifičnost lokacije glede na skladiščenje materiala.</t>
  </si>
  <si>
    <t>4. V času izdelave objekta morajo biti vsi vgrajeni materiali kot tudi začasno deponiran material na delovišču in skladiščih zaščiteni pred fizičnimi poškodbami, dežjem, mrazom in hudim vetrom ter ostalimi škodljivimi vremenskimi pogoji.</t>
  </si>
  <si>
    <t xml:space="preserve">5. Pri gradnji objekta je obvezno upoštevati zahteve raznih Elaboratov, ter vse ostale pogoje posameznih soglasodajalcev, izdelovalcev posameznih načrtov in gradbenega dovoljenja. Pred pričetkom del mora izvajalec dodatno pregledati načrt gradbenih konstrukcij, načrt arhitekture, električnih inštalacij, naprav in opreme in načrt strojnih inštalacij, naprav in opreme in ostale izdelane načrte za predmetni objekt ter morebitne ugotovljene pripombe posredovati investitorju ali nadzorni službi. </t>
  </si>
  <si>
    <t xml:space="preserve">6. V popisu so v vseh postavkah vkalkulirana popolnoma vsa pripravljalna, pomožna in zaključna dela, ki pripadajo k posamezni postavki in so potrebna za nemoteno izvajanje del! Ponudnik mora v posameznih cenah za enoto mere upoštevati vse potrebne vertikalne in horizontalne transporte ter upoštevati velikost parcele ter posledično zaradi tega sprotni dovoz določenega materiala in opreme na delovišče. </t>
  </si>
  <si>
    <t xml:space="preserve">7. Vsebina popisa je izdelana na podlagi trenutno veljavnih predpisov in standardov. Količine so izračunane na podlagi GNG normativov in veljajo v nadaljevanju tudi kot kriterij za obračun posameznih količin! </t>
  </si>
  <si>
    <t>9. Polega navedenega mora biti v cenah posameznih postavk upoštevano tudi sledeče:</t>
  </si>
  <si>
    <t>- vsi splošni in stalni stroški povezani z organizacijo in delom na gradbišču</t>
  </si>
  <si>
    <t>- pridobivanje vseh potrebnih soglasij in mnenj, vse meritve kvalitete in projektiranih parametrov vgrajenih materialov in naprav, vsa atestna dokumentacija, garancije in potrdila o vgrajenih materialih ter izvedba kompletnega tehničnega pregleda s pripravo kompletne tehnične dokumentacija za tehnični pregled, oziroma predaje vseh v načrte vnesenih spremembah med gradnjo, izdelavo navodil za obratovanje in vzdrževanje ter ostali potrebni dokumenti.</t>
  </si>
  <si>
    <t>- eventuelni stroški povezani s predstavitvami posameznih predvidenih in vgrajenih materialov investitorju, stroški nastali glede zahtev investitorja o eventuelni faznosti gradnje, prilagajanja terminskega plana izvedbe glede na obstoječe stanje itd.</t>
  </si>
  <si>
    <t>- stroški ureditve, organizacije gradbišča, vodenja gradbišča in izvajanje skupnih ukrepov za zagotavljanje varnosti in zdravja pri delu, imenovanje koordinatorja varstva pri delu, izdelava elaborata varstva pri delu</t>
  </si>
  <si>
    <t>- ponudnik je dolžan kontrolirati in dopolniti popise in količine s projektom in ni upravičen do dodatnih del, razen v primeru naročila s strani naročnika.</t>
  </si>
  <si>
    <t>10. Navedene splošne opombe, pripombe in kriteriji veljajo za celoten popis.</t>
  </si>
  <si>
    <t>SPLOŠNA DOLOČILA ZA BETONSKA DELA</t>
  </si>
  <si>
    <t>1. Opaži morajo biti čisti in v celoti pripravljeni za betoniranje (močenje). Črpni beton se ne sme vgrajevati z višine večje od 1m! Betonirati se lahko začne šele po pregledu podlage, odrov, opažev in armature. Vse vezi, stebri in preklade pod ploščami se betonirajo skupaj s ploščo! Beton se ročno vgrajuje samo v predelne stene in v primerih kadar to dovoli nadzor.</t>
  </si>
  <si>
    <t>3. Pred naročilom je upoštevati navedene eurokode in oznake betona; po končanem betoniranju je vgrajen beton potrebno zaščititi in negovati v skladu s pravili stroke.</t>
  </si>
  <si>
    <t>4.  Nadomestila za izvedbo elementov z naklonom  do 5 % od vodoravnosti se posebej ne priznava. Za vidne konstrukcije se smatrajo vse tiste konstrukcije, ki po končani izdelavi ostanejo neometane.</t>
  </si>
  <si>
    <t>5. Dopustna odstopanja za pravokotnost, dimenzije in ravnost posameznih betonskih ali armiranobetonskih konstrukcij so določena po določilih DIN 18202.</t>
  </si>
  <si>
    <t>6. Pred začetkom betonskih del morata biti opaž in armatura popolnoma pripravljena. Odprtine za instalacijske vode morajo biti nameščene na točno predvidenih lokacijah, nameščena morajo biti vsa sidra, podometna inštalacija in ostali podometni elementi.</t>
  </si>
  <si>
    <t>7. Pred pričetkom gradnje mora izvajalec izdelati Projekt izvajanja betonske konstrukcije ("projekt betona") skladen s standardom SIST EN 13670 in ga predložiti nadzoru in projektantu gradbenih konstrukcij v pregled in potrditev! Pripadajoči stroški morajo biti že vkalkulirani v ceno posamezne E.M. vgrajenega betona. Betoni so v celoti izdelani v skladu z SIST EN 206-1 in SIST 1026!</t>
  </si>
  <si>
    <t>8. Ponudnik mora ob oddaji ponudbe naročniku predati vzorec finalno brušenega vidnega betona v dimenziji 50cm/50cm. Ponudnik mora pred začetkom gradnje vidnih armirano betonskih konstrukcij na gradbišču izvesti testno polje tlaka dimenzije 2m/2,5m (min. 2,5m2), ki je finalno obdelano na vse 3 značilne obdelave vidnega talnega betona. Testno polje mora biti enake kakovosti kot predhodno potrjen manjši vzorec. Testno polje mora biti izdelano z enakimi materiali in enako tehnologijo kot bo izdelana vidna betonska konstrukcija (enaka sestava betona, enaki opaži in ločevalno sredstvo, enaka tehnologija vgradnje, zgoščevanje in nege betona ter enaka končna obdelava (brušenje, štokanje). V konstrukciji mora biti uporabljena armatura in distančniki enakih dimenzij kot v končni konstrukciji. Testno polje pregleda nadzor, tehnolog vidnih betonov in projektant. Potrjeno tesno polje služi kot merilo kakovosti izvajanja vseh nadaljnjih faz izvajanja in finalne obdelave vidnih betonov.</t>
  </si>
  <si>
    <t>10. Zahtevana je visoka natančnost izvedbe betonskih konstrukcij in površin. Pri izvedbi betonskih, jeklenih in drugih konstrukcij se za dopustne tolerance štejejo določila DIN 18202, pri čimer se pri izvedbi zaletišče predpisane vrednosti znižajo na 70% dopustnih po DIN 18202. Poleg navedenih toleranc pa veljajo absolutne tolerance na vse končne dimenzije in lege konstrukcij in sicer ± 1cm. Spoštovanje absolutnih toleranc pri vgrajenih konstrukcijah se dokazuje s geodetskimi izmerami pooblaščenega geodeta.</t>
  </si>
  <si>
    <t>Zahtevane kvalitete vidnega betona:</t>
  </si>
  <si>
    <t>Ročni odkop okoli morebitnih instalacij v terenu III. in IV. kategorije na lokaciji z odmetom na rob izkopa (količina ocenjena)</t>
  </si>
  <si>
    <t>Kompletna izvedba odstranitev obstoječih pohodnih tlakovanih poti (delno asfaltiranih in delno tlakovanih), s prenosi in nalaganjem ruševin na transportno sredstvo ter odvoz na stalno deponijo. V ceni upoštevati plačilo komunalne takse.</t>
  </si>
  <si>
    <t>Nabava, dobava in vgrajevanje gramoznega materiala kot tamponski nasip v deb. cca. 60 cm, pod finalnim tlakom, z razgrinjanjem, planiranjem s točnostjo +- 1 cm in utrjevanjem v plasteh do predpisane zbitosti 60 MPa. Obračun po m3 tampona v utrjenem stanju.
Dela izvajati po navodilih geomehanika</t>
  </si>
  <si>
    <t>Kompletna izdelava, dobava in vgrajevanje betona C25/30, v armirane konstrukcije, prereza od 0.12 do 0.20 m3/m2/m1, vključno z vsemi pomožnimi deli in transportom do mesta vgrajevanja:</t>
  </si>
  <si>
    <t>►ab točkovni temeljl (za ulično svetilko)</t>
  </si>
  <si>
    <t xml:space="preserve">Navedena količina je ocenjena po količinah vgrajenih betonov (60-70 kg/m3). </t>
  </si>
  <si>
    <t>Izdelava opaža ab točkovni temelj za ulično svetilko, skupaj s potrebnim opiranjem; opaženje, razopaženje, čiščenje in zlaganjem po konačnih delih</t>
  </si>
  <si>
    <t>Strojni izkop zemljine za izvedbo novega nasutja in finalnega tlaka,  s  sprotnim  nakladanjem na transportno sredstvo; Odvoz na stalno deponijo - glej postavko A2.8.</t>
  </si>
  <si>
    <t>Izdelava opaža roba monolitne betonske plošče - spomenik zmage, betonski podstavek, višine 30 cm, skupaj s potrebnim opiranjem; opaženje, razopaženje, čiščenje in zlaganjem po konačnih delih</t>
  </si>
  <si>
    <t>Izdelava opaža roba dilatirana betonske plošče - spomenik zmage, betonski podstavek, višine 10-18 cm, skupaj s potrebnim opiranjem; opaženje, razopaženje, čiščenje in zlaganjem po konačnih delih</t>
  </si>
  <si>
    <t>Kompletna izdelava, dobava in montaža klopi z naslonom, vključno z vsemi pomožnimi, pripravljalnimi in zaključnimi deli ter  vsemi  potrebnimi horizontalnimi in vertikalnimi transporti</t>
  </si>
  <si>
    <t>V ceni upoštevati:</t>
  </si>
  <si>
    <t>Armiran betonski podstavek iz belega brušenega betona (terrazzo). V beton so vsidrani kovinski elementi za pritrditev nosilcev sedalne površine. Kovinski elementi morajo biti iz nerjaveče kovine ali obdelani proti koroziji, cinkani.</t>
  </si>
  <si>
    <t>Nosilci za sedalno površino morajo biti ustrezno dimenzionirani. Jekleni ali železni posamezni rezani elementi so med seboj spojeni s kvalitetnimi predpisanimi zvari ali vijačenimi spoji iz nerjaveče obdelanega materiala.</t>
  </si>
  <si>
    <t>Sedalo: lesena konstrukcija je izdelana iz masivnega hrasta 1. kvalitete zaščitnega s črno pol-prekrivno mat lazuro. Les se zlepi po višini v minimalno 2 kosih v preseku 50/200 mm, 100 %-no površinsko poravna, obrusi in pobarva v črno mat barvo (lužilo). Robovi letev so minimalno posneti in obdelani do gladkega otipa. Lesene dele se z nerjavečimi vijaki iz spodnje strani pritrdi v kovinski nosilec. Lesena konstrukcija je snemljiva zaradi varovanja in eventuelne odstranitve v zimskem času.</t>
  </si>
  <si>
    <t xml:space="preserve">Kompletna izvedba prestavitev obstoječih klopi na začasno deponijo na gradbišču, vključno s kasnejšim ponovnim prenosom na novo lokacijo, vključno z vsemi pomožnimi, pripravljalnimi in zaključnimi deli ter  vsemi  potrebnimi horizontalnimi in vertikalnimi transporti. </t>
  </si>
  <si>
    <t xml:space="preserve">SKUPAJ </t>
  </si>
  <si>
    <t>A4.21</t>
  </si>
  <si>
    <t>A4.22</t>
  </si>
  <si>
    <t>A4.23</t>
  </si>
  <si>
    <t>►ab temelj stojni drogovi</t>
  </si>
  <si>
    <t>Izdelava opaža ab temelj stojni drogovi, skupaj s potrebnim opiranjem; opaženje, razopaženje, čiščenje in zlaganjem po konačnih delih</t>
  </si>
  <si>
    <t>►ab monolitna betnska plošča, grobo štokani beton 20 cm - GROBO ŠTOKAN BETON
V ceni upoštevati izvedbo dilatacij (ustrezni profili)!
Upoštevati posneti betonski robovi 1 cm!</t>
  </si>
  <si>
    <t xml:space="preserve">Klop ima svoj temelj iz pustega nearmiranega betona debeline 20cm </t>
  </si>
  <si>
    <t>Kompletna dobava in vgradnja betonski prefabrikati dim. 20x20x200 cm. Le-ti so izdelani iz brušenega (terazzo) belega betona z enako betonsko mešanica kot v primeru tlakov litih na licu mesta. Zgornji rob prefabrikata je poravnan z končno niveleto betonskega tlaka. Tekom izvajanja zalivanja in štokanja litega tlaka je potrebno prefabrikate mehansko zaščititi. Vključno z vsemi pomožnimi, pripravljalnimi in zaključnimi deli ter  vsemi  potrebnimi horizontalnimi in vertikalnimi transporti</t>
  </si>
  <si>
    <t>A4.24</t>
  </si>
  <si>
    <t>A4.25</t>
  </si>
  <si>
    <t>A4.26</t>
  </si>
  <si>
    <t>A4.27</t>
  </si>
  <si>
    <t>A4.28</t>
  </si>
  <si>
    <t>A4.29</t>
  </si>
  <si>
    <t>Kompletna dobava in montaža novih pokrovov na obstoječe komunalne jaške, pokrovi z vlitim betonskim tlakom v RF okvir. Izberemo pokrove brez navojev za dvig ampak takšne z utorom za dvižno kljuko. Vključno z vsemi pomožnimi, pripravljalnimi in zaključnimi deli ter  vsemi  potrebnimi horizontalnimi in vertikalnimi transporti</t>
  </si>
  <si>
    <t>a)</t>
  </si>
  <si>
    <t>pokrovi TK</t>
  </si>
  <si>
    <t>A4.30</t>
  </si>
  <si>
    <t>Izdelava po naslednji specifikaciji: informacijske table (po detajlu arhitekta), iz varjenega vroče cinkanega jekla, mat črno barvanega, dimenzije 75x150x8 cm. Jeklen element mora biti iz nerjaveče kovine ali obdelan proti koroziji, cinkan. Okvir je izdelan iz ploščate pločevine 10 mm (trakovi), rezane in brušene v dimenzijah. Hrbet table izdelan iz aluminijske sendvič pločevine (npr. Alucobond) dim. 75cm x 75cm, prašno barvan. Okvir je sidran v temelj s primernimi globinskimi vložki ter dvokomponentnimi lepili. Zaradi stabilnosti stojala segajo sidra skozi celotno globino drenažnega betona v dodatno temeljno podlago. Okvir table je brušen po robovih do gladkega otipa brez deformacij, zvari so skriti in pobrušeni. Sidrani vijaki (poglobljen imbus), ki prebodejo spodnji del okvirja so vtopljeni v profil in poravnani z zgornjo ploskvijo kovine. si kovinski deli so barvani s strukturno poliuretansko prašno barvano barvo v antracit tonu – Tiger Drylac 29/80077. Vključno z vsemi pomožnimi, pripravljalnimi in zaključnimi deli ter  vsemi  potrebnimi horizontalnimi in vertikalnimi transporti. V ceno vključen tudi izdelava dvostranske nalepke z natisnjeno vsebino v barvah, tisk odporen na UV in meteorne vplive, dim. nalepke 75cm x 75cm.</t>
  </si>
  <si>
    <t>SPLOŠNO:</t>
  </si>
  <si>
    <t xml:space="preserve"> </t>
  </si>
  <si>
    <t>Valjanec Fe/Zn 25x4 mm  položen v skupni jarek s kablom (zunanja razsvetljava)</t>
  </si>
  <si>
    <t>m</t>
  </si>
  <si>
    <t>Križna sponka 58x58  z antikorozijsko zaščito z "Dekordal" trakom</t>
  </si>
  <si>
    <t xml:space="preserve">Izolacijska cev PEHD 110, rdeče barve, položena v izkopani jarek </t>
  </si>
  <si>
    <t xml:space="preserve">Izolacijska cev PEHD 75, rdeče barve, položena v izkopani jarek </t>
  </si>
  <si>
    <t xml:space="preserve">Izolacijska cev PEHD 2xfi50, rdeče barve, položena v izkopani jarek </t>
  </si>
  <si>
    <t>Izkop jarka v zemlji 90% III. IN 10% IV ktg. (dim. 0,4 x 0,8), s pravilnim odsekovanjem stranic in dna izkopa ter odlaganje ob rob izkopa (obračun v raščenem stanju) - za polaganje kanalizacije in zasipanje kabelske kanalizacije z tamponskim in izkopanim materialom po plasteh z utrjevanjem</t>
  </si>
  <si>
    <t>Izdelava kabelske posteljice dim. 0.2x0.8m s peskom garnulacije 0-4mm za zunanjo razsvetljavo</t>
  </si>
  <si>
    <t>Vris kabelske kanalizacije v podzemni kataster</t>
  </si>
  <si>
    <t>Projektantski nadzor</t>
  </si>
  <si>
    <t>ur</t>
  </si>
  <si>
    <t/>
  </si>
  <si>
    <t>Vodnik položen delno v kab. kanalizacijo, delno pa v izol. cev z opozorilnim trakom</t>
  </si>
  <si>
    <t>- NYY-J 5x2,5 mm2</t>
  </si>
  <si>
    <t>- NYY-J 5x6 mm2</t>
  </si>
  <si>
    <t>- NAYY-J 5x10 mm2</t>
  </si>
  <si>
    <t>- NAYY-J 5x16 mm2</t>
  </si>
  <si>
    <t>- NAYY-J 5x35 mm2</t>
  </si>
  <si>
    <t>-UTP 4x2x0,5 cat 6E, zemeljski tip</t>
  </si>
  <si>
    <t>-TOSM 1x6´zemeljski 
(odobri investitor)</t>
  </si>
  <si>
    <t xml:space="preserve">Indetifikacija in zaščita obstoječe NN in TK infrastrukture </t>
  </si>
  <si>
    <t xml:space="preserve">Odstranitev obstoječe ulične svetilke komplet s temeljem in odklopom od NN omrežja in odvozom na ustrezno deponijo. </t>
  </si>
  <si>
    <t>Izdelava stika na kovinske mase (stebri, ograje) z varjenjem in antikorozijsko zaščito zvara</t>
  </si>
  <si>
    <t>Izkop gradbene jame in postavitev temelja svetilke za drog 4 m dim fi.50cm  in globine 100cm dobava betonske cevi komplet z uvodnimi stigma cevmi in sidernimi vijaki iz zalitje z betonom C25/30</t>
  </si>
  <si>
    <t xml:space="preserve">Strojni in ročni izkop zemlje 70% III. IN 30% IV ktg za kabelski jašek dim BC fi 0,8 x1,0m preboji in tesnenjem za kabelsko kanalizacijo 1xfi.110mm in 1x75mm, dobava in vgrajevanje betona C25/30 in opaža za temelj, skupaj s litoželeznim pokrovom. Vključno z odvozom izkopanega materiala </t>
  </si>
  <si>
    <t>Povrnitev trase v staro stanje (fino planiranje)</t>
  </si>
  <si>
    <t>Razdelilec E-CR-1 in PARK napajanje
- tipski temelj s podložnim betonom, komplet z izolacijskimi cevmi PVC 4x110 mm ter sidrnimi vijaki za montažo E-CR po detajlu z kabelskim jaškom FI.1,0x1.0m in LTŽ pokrovim 125kN</t>
  </si>
  <si>
    <t>1- tipsko ohišje INOX 1600x1000x500 mm stopnja mehanske, dvojno pregrajeno za merilni in krmilni del, z dvojnimi vrati, zaščite IP66</t>
  </si>
  <si>
    <t>- Polindirektni trifazni števec s 15-minutno re-
   gistracijo delovne energije kl.1 (IEC) ali B 
  (MID),jalove energije kl.2, (3x230/400V, 5A)
   in komunikacijskim vmesnikom</t>
  </si>
  <si>
    <t xml:space="preserve">- glavno stikalo KG 160A,3p </t>
  </si>
  <si>
    <t>- kontaktor  KN30</t>
  </si>
  <si>
    <t>- foto rele HTR 03.3. s foto celico</t>
  </si>
  <si>
    <t>- grelec 100W za ogrevanje omare</t>
  </si>
  <si>
    <t>- termostat 0-30 st. C</t>
  </si>
  <si>
    <t>- tipska svetilka omare komplet s stikalom</t>
  </si>
  <si>
    <t>- varovalno podnožje PK250/3 z varovalkami</t>
  </si>
  <si>
    <t>- varovalčno stikalo 3x100 A z ustreznim varovalčnim vložkom</t>
  </si>
  <si>
    <t>- programska ura</t>
  </si>
  <si>
    <t>- varovalka Tytyan z vložkom 3x16A</t>
  </si>
  <si>
    <t>- varovalka Tytyan z vložkom 3x10A</t>
  </si>
  <si>
    <t>- inštalacijski odklopnik tipa C-6-10A</t>
  </si>
  <si>
    <t>- pomožni rele PR59 35</t>
  </si>
  <si>
    <t>- stikalo 4G 10-124U</t>
  </si>
  <si>
    <t>`- zbiralka Cu 50x5 mm</t>
  </si>
  <si>
    <t xml:space="preserve">- tipska ključavnica </t>
  </si>
  <si>
    <t>- prenapetosni odvodnik razreda PROTEC B2</t>
  </si>
  <si>
    <t>- prenapetosni odvodnik razreda PROTEC C</t>
  </si>
  <si>
    <t>- v. sponke, ožičenje, drobni montažni material in pribor ter enopolna shema dejanskega stanja in napisne ploščice</t>
  </si>
  <si>
    <t>Razdelilec E-CR-2 napajanje
- tipski temelj s podložnim betonom, komplet z izolacijskimi cevmi PVC 4x110 mm ter sidrnimi vijaki za montažo E-CR po detajlu z kabelskim jaškom FI.1,0x1.0m in LTŽ pokrovim 125kN</t>
  </si>
  <si>
    <t>- Direktni trifazni števec s 15-minutno re-
   gistracijo delovne energije kl.1 (IEC) ali B 
  (MID),jalove energije kl.2, (3x230/400V, 5A)
   in komunikacijskim vmesnikom</t>
  </si>
  <si>
    <t xml:space="preserve">- glavno stikalo KG 125A,3p </t>
  </si>
  <si>
    <t>- RCD 63/0,03 A 4 polni</t>
  </si>
  <si>
    <t>- 3x63A vtičnica 5 polna, IP66</t>
  </si>
  <si>
    <t>- 3x32A vtičnica 5 polna, IP66</t>
  </si>
  <si>
    <t>- zbiralka Cu 50x5 mm</t>
  </si>
  <si>
    <t>Odstranitev obstoječe merilne omarice KPL-1 in odvoz na ustrezno deponijo, priprava obstoječih tokokrogov 9 komplet z drobnim montažnim materialom za prevezavo na novopredvideno omarico E-CR-1 na isti lokaciji</t>
  </si>
  <si>
    <t>Odstranitev obstoječe merilne omarice KPL-2 in odvoz na ustrezno deponijo, priprava obstoječih tokokrogov 6 komplet z drobnim montažnim materialom za prevezavo na novopredvideno omarico E-CR-2 na isti lokaciji</t>
  </si>
  <si>
    <t>Izdelava IP 66 doz v jašku in priprava za novoletno razsvetljavo ter priključitev dovodnega kablovoda</t>
  </si>
  <si>
    <t xml:space="preserve">Strojni in ročni izkop zemlje 70% III. IN 30% IV ktg za kabelski jašek dim BC fi 1,6 x1,5m preboji in tesnenjem za kabelsko kanalizacijo 3x110mm in 2xfi.110mm, dobava in vgrajevanje betona C25/30 in opaža za temelj, skupaj s povoznim litoželeznim pokrovom. Vključno z odvozom izkopanega materiala </t>
  </si>
  <si>
    <t>Poseg v obstoječi kabelski jašek komplet s preboji za 2x110mm cevi s tesnenjem</t>
  </si>
  <si>
    <t>Izdelava grelne inštalacije za pitnik vode, kompletno z tipali in drobnim materialom</t>
  </si>
  <si>
    <t>Dobava in polaganje kabla PP00Y 4x2.5mm2 v cev PVC fi. 29mm od razdelilcev kandelabrov do svetilke</t>
  </si>
  <si>
    <t>Dobava in polaganje cevi PVC cevi fi 29mm od razdelilcev kandelabra do svetilke</t>
  </si>
  <si>
    <t>Strojno utrjevanje dna izkopa v terenu III. in IV. kategorije z vibracijsko ploščo ali vibrovaljarjem do predpisane zbitosti 60 MPa; stopnjo utrjenosti dokazati na podlagi geomehanskih meritev.</t>
  </si>
  <si>
    <t>►ab  monolitna betnska plošča, fino štokani beton 15 cm - FINO ŠTOKAN BETON
V ceni upoštevati izvedbo dilatacij (ustrezni profili)!
Upoštevati posneti betonski robovi 1 cm!</t>
  </si>
  <si>
    <t>Izvedba finalnega belega betona sestavljenega iz agregata (mešanica rečnega proda Mure in belega kremenčevega peska v razmerju 50%:50% agregat 0mm – 8mm) in mešanice belega in sivega cementa (razmerje 65% - 35%). Beton se nato grobo brusi, s cementnim mlekom zapolni nastale pore in nato fino štoka. Pričakovan razred odpornosti proti zdrsu je R11. Izpostavljeni robovi tlaka se naknadno fino pobrusijo pod kotom 45°- izvedba fazete.</t>
  </si>
  <si>
    <t>Kompletna izdelava, dobava in vgrajevanje betona C30/37, v armirane konstrukcije, prereza od 0.12 do 0.20 m3/m2/m1, vključno z vsemi pomožnimi deli in transportom do mesta vgrajevanja:</t>
  </si>
  <si>
    <t>Izvedba finalnega belega betona sestavljenega iz agregata (mešanica rečnega proda Mure in belega kremenčevega peska v razmerju 50%:50%, agregat 0mm – 16mm) in mešanice belega in sivega cementa (razmerje 65% - 35%).  Beton se nato grobo brusi, s cementnim mlekom zapolni nastale pore in nato grobo štoka. Pričakovan razred odpornosti proti zdrsu je R12. Izpostavljeni robovi tlaka se naknadno fino pobrusijo pod kotom 45°- izvedba fazete</t>
  </si>
  <si>
    <t>Planiranje dna izkopa s točnostjo +- 1 cm z minimalnim izmetom ali dosipom ter premetom odvečnega materiala. Obračun po m2. POZOR: liti betonski tlak se izvaja direktno na utrjeni in planirani nasip. Eventualna večja poraba materiala betona zaradi nenatančno pripravljene podlage bremeni izvajalca!</t>
  </si>
  <si>
    <t>Projekt izvedenih del (obseg: vodilna mapa, vsi načrti PZI)</t>
  </si>
  <si>
    <t>Izdelava opaža roba monolitne betonske plošče - grobo štokan beton, višine 15 cm, opaž deloma v krožnem radiju oz. eliptičnem radiju, skupaj s potrebnim opiranjem; opaženje, razopaženje, čiščenje in zlaganjem po konačnih delih</t>
  </si>
  <si>
    <t>Izdelava opaža roba monolitne betonske plošče - fino štokan beton, višine 15 cm, opaž deloma v krožnem radiju oz. eliptičnem radiju, skupaj s potrebnim opiranjem; opaženje, razopaženje, čiščenje in zlaganjem po konačnih delih</t>
  </si>
  <si>
    <t>►ab monolitna betnska plošča, grobo štokani beton 15 cm - GROBO ŠTOKAN BETON
V ceni upoštevati naknadno zarezana dilatacija 3/60mm</t>
  </si>
  <si>
    <t>A4.33</t>
  </si>
  <si>
    <t>Kompletna dobava in montaža INFO TABLE, vključno z vsemi pomožnimi, pripravljalnimi in zaključnimi deli ter  vsemi  potrebnimi horizontalnimi in vertikalnimi transporti. Dela vključujejo tudi prestavitev obstoječe table na novo lokacijo.</t>
  </si>
  <si>
    <t>Dobava,  rezanje,  krivljenje, vezanje in polaganje armature ter polaganje armaturnih mrež kompletno po armaturnem   načrtu,  z  vsemi pomožnimi deli in prenosi, do  mesta  vgraditve.
Armira se zgornja cona in robovi! Armatura RA 400/500</t>
  </si>
  <si>
    <t>Kompletna dobava in montaža stojnega mesta za drogove, vključno z vsemi pomožnimi, pripravljalnimi in zaključnimi deli ter  vsemi  potrebnimi horizontalnimi in vertikalnimi transporti.</t>
  </si>
  <si>
    <t xml:space="preserve">Izdelava po naslednji specifikaciji: jeklene vroče cinkana cev, notranji prememr 300mm, d=6mm, skupaj s pokrovom, oblika, materiali, dimenzije po detajlu, pokrov barvan s strukturno poliuretansko prašno barvano barvo v antracit tonu – Tiger Drylac 29/80077. Vključno s ključavnico obešanko za primerno zunanje pogoje in z vsemi pomožnimi, pripravljalnimi in zaključnimi deli ter  vsemi  potrebnimi horizontalnimi in vertikalnimi transporti. </t>
  </si>
  <si>
    <t>c)</t>
  </si>
  <si>
    <t>dvojni pokrovi s prečko ELEKTRO</t>
  </si>
  <si>
    <t>Geodetski posnetek celotnega območja za namen pridobitve uporabnega dovoljenja, skupaj s posnetkom izvedenih komunalnih vodov.</t>
  </si>
  <si>
    <t>A4.34</t>
  </si>
  <si>
    <t>Kompletna dobava in montaža droga za postavitev ulične dekoracije, vključno z vsemi pomožnimi, pripravljalnimi in zaključnimi deli ter  vsemi  potrebnimi horizontalnimi in vertikalnimi transporti.</t>
  </si>
  <si>
    <t xml:space="preserve">Izdelava po naslednji specifikaciji: jeklene vroče cinkana cev, zunanji premer 290mm, d=3mm, na vrhu cevi navarjena pločevina, na cev navarjena ušesa za pritrditev dekoracije, oblika, materiali, dimenzije po detajlu, pokrov barvan s strukturno poliuretansko prašno barvano barvo v antracit tonu – Tiger Drylac 29/80077. Vključno s ključavnico obešanko za primerno zunanje pogoje in z vsemi pomožnimi, pripravljalnimi in zaključnimi deli ter  vsemi  potrebnimi horizontalnimi in vertikalnimi transporti. </t>
  </si>
  <si>
    <t>Kopletna dobava in montaža cestnega betonskega robnika, skupaj s pripravo nivelete, podlage, obbetonirranjem in fugiranjem, dim. robnika 15/25cm,</t>
  </si>
  <si>
    <t>A4.36</t>
  </si>
  <si>
    <t>A4.37</t>
  </si>
  <si>
    <t>2.9</t>
  </si>
  <si>
    <t>2.4</t>
  </si>
  <si>
    <t>2.3</t>
  </si>
  <si>
    <t>2.2</t>
  </si>
  <si>
    <t>2.1</t>
  </si>
  <si>
    <t>1.3</t>
  </si>
  <si>
    <t>1.2</t>
  </si>
  <si>
    <t>1.1</t>
  </si>
  <si>
    <t>Izdelava tankoslojne prečne in ostalih označb na vozišču z enokomponentno rumeno barvo, vključno 250 g/m2 posipa z drobci / kroglicami stekla, strojno, debelina plasti suhe snovi 200 m, površina označbe 0,6 do 1,0 m2</t>
  </si>
  <si>
    <t xml:space="preserve">Dobava in montaža potopnega elektro stebrička z 
• 1x3x63A vtičnica 5 polna
• 2x3x32A vtičnica 5 polna
vtičnicami  IP 66, zaščitnimi elementi ter glavnim stikalom, z ključavnico in ustreznim montažnim materialom. Potopni stebriček se vgradi v ustrezen povozni kabelski jašek z ustreznim pokrovom.  </t>
  </si>
  <si>
    <t>ZASADITEV</t>
  </si>
  <si>
    <t>4</t>
  </si>
  <si>
    <t>4.1</t>
  </si>
  <si>
    <t>ODSTRANITEV DREVES in GRMOVNIC
Odstranitev z odstranitvijo štorov, nakladanje in odvoz na deponijo (drevesa na zelenici in tise neposredno ob spomeniku)</t>
  </si>
  <si>
    <t>4.2</t>
  </si>
  <si>
    <t>ODSTRANITEV POKROVNIC
Odstranitev in odvoz na drugo lokacijo, ki jo določi investitor, kjer se na novo posadijo (sajenje na drugi lokaciji ni zajeto v popis).</t>
  </si>
  <si>
    <t>4.3</t>
  </si>
  <si>
    <t>ure</t>
  </si>
  <si>
    <t>4.4</t>
  </si>
  <si>
    <t>4.5</t>
  </si>
  <si>
    <t>4.6</t>
  </si>
  <si>
    <t xml:space="preserve">ZATRAVITEV
Odvoz in navoz plodne zemlje v globini 10 cm, razgrinjanje, grobo in fino planiranje, dognojevanje, nabava travne mešanice, zagrabljanje, uvaljanje in čiščenje po končanih delih, gnojilo, voda. Zatravitev se izvede s hidrosetvijo. V projektantski predračun je zajeto gnojilo bioalgen S90 (100 % biološko gnojilo; na 1 ha pride 2 l gnojila in 400 l vode). Na 1 m2 je načrtovanih 25-50 g travne mešanice. </t>
  </si>
  <si>
    <t>REKAPITULACIJA:</t>
  </si>
  <si>
    <t xml:space="preserve">Vsa dela se morajo izvajati v skladu s tehničnim poročilom in načrti, po veljavnih standardih in smernicah.Vse eventualne sistemske rešitve ali spremembe ki bi nastale med gradnjo morajo biti podane s strani izvajalca in odobrene s strani strokovne službe investitorja. </t>
  </si>
  <si>
    <t>Komunalni vodi: morebitne prestavitve obstoječih komunalnih vodov je potrebno uskladiti s pristojnimi komunalnimi službami. Izvajalec mora najprej proučiti karto komunalnih vodov in morebitne prestavitve le-teh naročiti pri pristojnih službah.</t>
  </si>
  <si>
    <t xml:space="preserve">Odstranitvena dela se lahko začnejo šele po pristanku investitorja in v skladu z navodili nadzornega organa. Pred pričetkom del se mora izvajalec prepričati o lokaciji raznih napeljav in zagotoviti njihovo zaščito ali prestavitev. Morebitno začasno ali popolno zaporo prometa in potrebno signalizacijo izvede sam izvajalec v soglasju pristojnih organov.   </t>
  </si>
  <si>
    <t>1.0</t>
  </si>
  <si>
    <t xml:space="preserve">PREDDELA </t>
  </si>
  <si>
    <t xml:space="preserve">GEODETSKA DELA </t>
  </si>
  <si>
    <t>11 131</t>
  </si>
  <si>
    <t>Obnova in zavarovanje zakoličbe  trase komunalnih vodov v ravninskem terenu - območje nadvišanega platoja</t>
  </si>
  <si>
    <t>11 221</t>
  </si>
  <si>
    <t>Postavitev in zavarovanje prečnega profila ostale javne ceste v ravninskem terenu - območje nadvišanega platoja</t>
  </si>
  <si>
    <t>11 631</t>
  </si>
  <si>
    <t>Posnetek višine in položaja točke na terenu/objektu - območje nadvišanega platoja</t>
  </si>
  <si>
    <t xml:space="preserve">GEODETSKA DELA SKUPAJ </t>
  </si>
  <si>
    <t xml:space="preserve">ČIŠČENJE TERENA </t>
  </si>
  <si>
    <t>1.2.3</t>
  </si>
  <si>
    <t>PORUŠITEV IN ODSTRANITEV VOZIŠČNIH KONSTRUKCIJ</t>
  </si>
  <si>
    <t>12 323</t>
  </si>
  <si>
    <t>Porušitev in odstranitev asfaltne plasti v debelini nad 10 cm - območje nadvišanega platoja</t>
  </si>
  <si>
    <t>12 383</t>
  </si>
  <si>
    <t>Rezanje asfaltne plasti s talno diamantno žago, debele 11 do 15 cm - območje križišča -  območje nadvišanega platoja</t>
  </si>
  <si>
    <t>12 391</t>
  </si>
  <si>
    <t>Porušitev in odstranitev robnika iz cementnega betona - območje nadvišanega platoja</t>
  </si>
  <si>
    <t>12 392</t>
  </si>
  <si>
    <t>Porušitev in odstranitev robnika iz naravnega kamna - območje nadvišanega platoja</t>
  </si>
  <si>
    <t>1.2.4</t>
  </si>
  <si>
    <t>PORUŠITEV IN ODSTRANITEV OBJEKTOV</t>
  </si>
  <si>
    <t>12 431</t>
  </si>
  <si>
    <t>Porušitev in odstranitev jaška z notranjo stranico/premerom do 60 cm - območje nadvišanega platoja</t>
  </si>
  <si>
    <t xml:space="preserve">ČIŠČENJE TERENA SKUPAJ </t>
  </si>
  <si>
    <t>OSTALA PREDDELA</t>
  </si>
  <si>
    <t>1.3.1</t>
  </si>
  <si>
    <t>OMEJITVE PROMETA</t>
  </si>
  <si>
    <t>13 111</t>
  </si>
  <si>
    <t>dan</t>
  </si>
  <si>
    <t>1.3.2</t>
  </si>
  <si>
    <t xml:space="preserve">PRIPRAVLJALNA DELA PRI OBJEKTIH </t>
  </si>
  <si>
    <t>13 292</t>
  </si>
  <si>
    <t>Začasna prestavitev inštalacij elektroenergetskega kabelskega voda nizke napetosti na območju objekta (oz. ustrezna zaščita) - območje nadvišanega platoja</t>
  </si>
  <si>
    <t>13 293</t>
  </si>
  <si>
    <t>Začasna prestavitev inštalacij PTT kabelskega voda na območju objekta (oz. ustrezna zaščita) - območje nadvišanega platoja</t>
  </si>
  <si>
    <t>13 294</t>
  </si>
  <si>
    <t>Začasna prestavitev vodovoda iz cevi s premerom 100mm na območju objekta (oz. ustrezna zaščita) - območje nadvišanega platoja</t>
  </si>
  <si>
    <t xml:space="preserve">OSTALA PREDDELA SKUPAJ </t>
  </si>
  <si>
    <t xml:space="preserve">PREDDELA SKUPAJ </t>
  </si>
  <si>
    <t>2.0</t>
  </si>
  <si>
    <t>ZEMELJSKA DELA</t>
  </si>
  <si>
    <t xml:space="preserve">IZKOPI </t>
  </si>
  <si>
    <t>21 224</t>
  </si>
  <si>
    <t>Široki izkop vezljive zemljine – 3. kategorije – strojno z nakladanjem  - območje nadvišanega platoja</t>
  </si>
  <si>
    <t>21 314</t>
  </si>
  <si>
    <t>Izkop vezljive zemljine/zrnate kamnine – 3. kategorije za temelje, kanalske rove, prepuste, jaške in drenaže, širine do 1,0 m in globine do 1,0 m – strojno, planiranje dna ročno - območje nadvišanega platoja</t>
  </si>
  <si>
    <t xml:space="preserve">IZKOPI SKUPAJ </t>
  </si>
  <si>
    <t xml:space="preserve">PLANUM TEMELJNIH TAL </t>
  </si>
  <si>
    <t>22 113</t>
  </si>
  <si>
    <t>Ureditev planuma temeljnih tal zrnate kamnine – 3. kategorije - območje nadvišanega platoja</t>
  </si>
  <si>
    <t xml:space="preserve">PLANUM TEMELJNIH TAL SKUPAJ </t>
  </si>
  <si>
    <t>LOČILNE, DRENAŽNE IN FILTRSKE PLASTI TER DELOVNI PLATO</t>
  </si>
  <si>
    <t>23 315</t>
  </si>
  <si>
    <t>Dobava in vgraditev geotekstilije za ločilno plast (po načrtu), natezna trdnost nad 18 kN/m2 - območje nadvišanega platoja. Potrebo po vgradnji na licu mesta oceni geomehanik.</t>
  </si>
  <si>
    <t xml:space="preserve">LOČILNE, DRENAŽNE IN FILTRSKE PLASTI SKUPAJ </t>
  </si>
  <si>
    <t xml:space="preserve">PREVOZI, RAZPROSTIRANJE IN UREDITEV DEPONIJE MATERIALA </t>
  </si>
  <si>
    <t>29 116</t>
  </si>
  <si>
    <t>t</t>
  </si>
  <si>
    <t>Prevoz materiala na razdaljo nad 10 do 15 km (m3 zemljine je cca 1.7 tone) - območje nadvišanega platoja</t>
  </si>
  <si>
    <t>29 164</t>
  </si>
  <si>
    <t>Nakladanje zrnate zemljine – 3. kategorije - območje nadvišanega platoja</t>
  </si>
  <si>
    <t xml:space="preserve">PREVOZI, RAZPROSTIRANJE IN URED. DEPO. SKUPAJ </t>
  </si>
  <si>
    <t xml:space="preserve">ZEMELJSKA DELA SKUPAJ </t>
  </si>
  <si>
    <t>3.0</t>
  </si>
  <si>
    <t>3.1</t>
  </si>
  <si>
    <t>NOSILNE PLATI</t>
  </si>
  <si>
    <t>3.1.1</t>
  </si>
  <si>
    <t>NEVEZANE NOSILNE PLASTI</t>
  </si>
  <si>
    <t>3.1.3</t>
  </si>
  <si>
    <t>VEZANE ZGORNJE NOSILNE IN NOSILNOOBRABNE PLASTI Z BITUMENSKIMI VEZIVI</t>
  </si>
  <si>
    <t>31 342</t>
  </si>
  <si>
    <t>Izdelava zgornje nosilne plasti bituminiziranega drobljenca zrnavosti 0/22 mm v debelini 6 cm - AC 22 base B 50/70, A3 - VOZIŠČE - območje nadvišanega platoja</t>
  </si>
  <si>
    <t xml:space="preserve">NOSILNE PLASTI SKUPAJ </t>
  </si>
  <si>
    <t>3.3</t>
  </si>
  <si>
    <t xml:space="preserve">VEZANE NOSILNE IN OBRABNE PLASTI – CEMENTNI BETONI </t>
  </si>
  <si>
    <t>33 324</t>
  </si>
  <si>
    <t>Izdelava obrabnonosilne plasti iz ojačenega cementnega betona  C 30/37 iz zmesi zrn iz karbonatnih in silikatnih kamnin v debelini 20 cm - območje nadvišanega platoja</t>
  </si>
  <si>
    <t>V ceni je všteta dobava,  rezanje,  krivljenje, vezanje in polaganje armature ter polaganje armaturnih mrež kompletno po armaturnem   načrtu,  z  vsemi pomožnimi deli in prenosi, do  mesta  vgraditve. RA 400/500, mozniki iz gladkega jekla StSp 37 s premerom 25 mm in sidra iz rebrastega jekla BSt 500S (IVS) s premerom 20 mm, dolžine 800 mm
Armira se zgornja cona in robovi!</t>
  </si>
  <si>
    <t xml:space="preserve">Navedena količina je ocenjena po količinah vgrajenih betonov (70 kg/m3). </t>
  </si>
  <si>
    <t>V ceni je všteta nega betona in zaščita pred izsuševanjem ali padavinami.</t>
  </si>
  <si>
    <t xml:space="preserve">VEZANE NOSILNE IN OBRABNE PLASTI  </t>
  </si>
  <si>
    <t>VOZIŠČNE KONSTRUKCIJE SKUPAJ</t>
  </si>
  <si>
    <t>4.0</t>
  </si>
  <si>
    <t>ODVODNJAVANJE</t>
  </si>
  <si>
    <t>GLOBINSKO ODVODNJAVANJE - KANALIZACIJA</t>
  </si>
  <si>
    <t>43 232</t>
  </si>
  <si>
    <t>Izdelava kanalizacije iz cevi iz polivinilklorida, vključno s podložno plastjo iz cementnega betona, premera 15 cm, v globini do 1,0 m</t>
  </si>
  <si>
    <t>43 281</t>
  </si>
  <si>
    <t>Obbetoniranje cevi za kanalizacijo s cementnim betonom C 12/15, po detajlu iz načrta, premera 15 cm</t>
  </si>
  <si>
    <t>43 831</t>
  </si>
  <si>
    <t>Preskus tesnosti cevi premera do 20 cm</t>
  </si>
  <si>
    <t xml:space="preserve">GLOBINSKO ODVODNJAVANJE - KANALIZACIJA SKUPAJ </t>
  </si>
  <si>
    <t>JAŠKI</t>
  </si>
  <si>
    <t>44 122</t>
  </si>
  <si>
    <t>Izdelava jaška iz cementnega betona, krožnega prereza s premerom 40 cm, globokega 1,0 do 1,5 m.</t>
  </si>
  <si>
    <t>44 797</t>
  </si>
  <si>
    <t>Preskus tesnosti jaška premera do 50 cm</t>
  </si>
  <si>
    <t>44 854</t>
  </si>
  <si>
    <t xml:space="preserve">Dobava in vgraditev rešetke iz duktilne litine z nosilnostjo 400 kN, s prerezom 400/400 mm </t>
  </si>
  <si>
    <t xml:space="preserve">JAŠKI SKUPAJ </t>
  </si>
  <si>
    <t>ODVODNJAVANJE SKUPAJ</t>
  </si>
  <si>
    <t>6.0</t>
  </si>
  <si>
    <t>OPREMA CEST</t>
  </si>
  <si>
    <t>6.1</t>
  </si>
  <si>
    <t>POKONČNA OPREMA CEST</t>
  </si>
  <si>
    <t>61 124</t>
  </si>
  <si>
    <t xml:space="preserve">Izdelava temelja iz cementnega betona C 12/15, globine 80 cm, premera 50 cm </t>
  </si>
  <si>
    <t>61 128</t>
  </si>
  <si>
    <t>Dobava in vgraditev stebrička za prometni znak iz vroče cinkane jeklene cevi s premerom 64 mm, dolge 4000 mm</t>
  </si>
  <si>
    <t>61 712</t>
  </si>
  <si>
    <t>Dobava in pritrditev prometnega znaka, podloga iz vroče cinkane jeklene pločevine, znak z barvo-folijo 3. vrste, velikost od 0,11 do 0,20 m2 - območje križišča</t>
  </si>
  <si>
    <t>61 713</t>
  </si>
  <si>
    <t>Dobava in pritrditev prometnega znaka, podloga iz vroče cinkane jeklene pločevine, znak z barvo-folijo 3. vrste, velikost od 0,21 do 0,40 m2 - območje križišča</t>
  </si>
  <si>
    <t xml:space="preserve">POKONČNA OPREMA CEST SKUPAJ </t>
  </si>
  <si>
    <t>6.2</t>
  </si>
  <si>
    <t xml:space="preserve">OZNAČBE NA VOZIŠČIH    </t>
  </si>
  <si>
    <t>62 123</t>
  </si>
  <si>
    <t>Izdelava tankoslojne vzdolžne označbe na vozišču z enokomponentno belo barvo, vključno 250 g/m2 posipa z drobci / kroglicami stekla, strojno, debelina plasti suhe snovi 250 m, širina črte 15 cm</t>
  </si>
  <si>
    <t>62 163</t>
  </si>
  <si>
    <t>Izdelava tankoslojne prečne in ostalih označb na vozišču z enokomponentno belo barvo, vključno 250 g/m2 posipa z drobci / kroglicami stekla, strojno, debelina plasti suhe snovi 250 m, širina črte 50 cm</t>
  </si>
  <si>
    <t>62 22</t>
  </si>
  <si>
    <t>62 253</t>
  </si>
  <si>
    <t>Doplačilo za izdelavo prekinjenih vzdolžnih označb na vozišču, širina črte 15 cm</t>
  </si>
  <si>
    <t xml:space="preserve">OZNAČBE NA VOZIŠČIH SKUPAJ </t>
  </si>
  <si>
    <t>7.0</t>
  </si>
  <si>
    <t xml:space="preserve">TUJE STORITVE </t>
  </si>
  <si>
    <t>7.9</t>
  </si>
  <si>
    <t>PRESKUSI, NADZOR IN TEHNIČNA DOKUMENTACIJA</t>
  </si>
  <si>
    <t>79 311</t>
  </si>
  <si>
    <t>79 351</t>
  </si>
  <si>
    <t xml:space="preserve">Geotehnični nadzor </t>
  </si>
  <si>
    <t>79 514</t>
  </si>
  <si>
    <t>Izdelava projektne dokumentacije za projekt izvedenih del</t>
  </si>
  <si>
    <t xml:space="preserve">PRESKUSI, NADZOR IN TEHNIČNA DOK. SKUPAJ </t>
  </si>
  <si>
    <t xml:space="preserve">TUJE STORITVE SKUPAJ </t>
  </si>
  <si>
    <t>Obnova in zavarovanje zakoličbe  trase komunalnih vodov v ravninskem terenu</t>
  </si>
  <si>
    <t>Posnetek višine in položaja točke na terenu/objektu</t>
  </si>
  <si>
    <t>1.2.2</t>
  </si>
  <si>
    <t>ODSTRANITEV PROMETNE SIGNALIZACIJE IN OPREME</t>
  </si>
  <si>
    <t>12 151</t>
  </si>
  <si>
    <t>Posek in odstranitev drevesa z deblom premera 11 do 30 cm ter odstranitev vej</t>
  </si>
  <si>
    <t>12 163</t>
  </si>
  <si>
    <t>Odstranitev panja s premerom 11 do 30 cm z odvozom na deponijo na razdaljo nad 1000 m</t>
  </si>
  <si>
    <t>12 211</t>
  </si>
  <si>
    <t>Demontaža prometnega znaka na enem podstavku - območje križišča</t>
  </si>
  <si>
    <t>12 321</t>
  </si>
  <si>
    <t xml:space="preserve">Porušitev in odstranitev asfaltne plasti v debelini do 5 cm (hodnik za pešce) </t>
  </si>
  <si>
    <t>Porušitev in odstranitev asfaltne plasti v debelini nad 10 cm</t>
  </si>
  <si>
    <t>12 382</t>
  </si>
  <si>
    <t>Rezanje asfaltne plasti s talno diamantno žago, debele 6 do 10 cm</t>
  </si>
  <si>
    <t>Porušitev in odstranitev robnika iz cementnega betona</t>
  </si>
  <si>
    <t>Začasna prestavitev inštalacij elektroenergetskega kabelskega voda nizke napetosti na območju objekta (oz. ustrezna zaščita)</t>
  </si>
  <si>
    <t>Začasna prestavitev inštalacij PTT kabelskega voda na območju objekta (oz. ustrezna zaščita)</t>
  </si>
  <si>
    <t xml:space="preserve">Začasna prestavitev vodovoda iz cevi s premerom 100mm na območju objekta (oz. ustrezna zaščita) </t>
  </si>
  <si>
    <t>21 112</t>
  </si>
  <si>
    <t>Površinski izkop plodne zemljine – 1. kategorije – strojno z odrivom do 50 m.</t>
  </si>
  <si>
    <t>Široki izkop vezljive zemljine – 3. kategorije – strojno z nakladanjem.</t>
  </si>
  <si>
    <t>Ureditev planuma temeljnih tal zrnate kamnine – 3. kategorije.</t>
  </si>
  <si>
    <t>Dobava in vgraditev geotekstilije za ločilno plast (po načrtu), natezna trdnost nad 18 kN/m2.</t>
  </si>
  <si>
    <t xml:space="preserve">NASIPI, ZASIPI, KLINI, POSTELJICA IN GLINASTI NABOJ </t>
  </si>
  <si>
    <t>24 451</t>
  </si>
  <si>
    <t>Vgraditev posteljice v debelini plasti do 40 cm iz zrnate kamnine  (zmrzlinsko odporen kamniti material frakcije 0/100mm) – 3. kategorije</t>
  </si>
  <si>
    <t xml:space="preserve">NASIPI, ZASIPI, KLINI, POSTELJICA SKUPAJ </t>
  </si>
  <si>
    <t>Prevoz materiala na razdaljo nad 10 do 15 km (m3 zemljine je cca 1.7 tone)</t>
  </si>
  <si>
    <t>29 131</t>
  </si>
  <si>
    <t>Razprostiranje odvečne plodne zemljine – 1. kategorije.</t>
  </si>
  <si>
    <t>Nakladanje zrnate zemljine – 3. kategorije.</t>
  </si>
  <si>
    <t>31 131</t>
  </si>
  <si>
    <t>Izdelava nevezane nosilne plasti enakomerno zrnatega drobljenca iz kamnine v debelini do 20 cm</t>
  </si>
  <si>
    <t xml:space="preserve">NOSILNE PLATI SKUPAJ </t>
  </si>
  <si>
    <t>Izdelava obrabnonosilne plasti iz ojačenega cementnega betona  C 30/37 iz zmesi zrn iz karbonatnih in silikatnih kamnin v debelini 20 cm - površine za pešce</t>
  </si>
  <si>
    <t>►ab monolitna betnska plošča, grobo štokani beton 20 cm - FINO ŠTOKAN BETON
V ceni upoštevati izvedbo dilatacij (ustrezni profili)!
Upoštevati posneti betonski robovi 1 cm!</t>
  </si>
  <si>
    <t>3.5</t>
  </si>
  <si>
    <t>ROBNI ELEMENTI VOZIŠČ</t>
  </si>
  <si>
    <t>3.5.2</t>
  </si>
  <si>
    <t xml:space="preserve">ROBNIKI </t>
  </si>
  <si>
    <t>35 299</t>
  </si>
  <si>
    <t>Dobava in vgradnja ploščato jeklo 16 x 100 mm, cinkan in vijačen v temelj, v ceni upoštevati izvedbo temelja 15/20 cm, na katerega se privijači jekleni profil, vključno z vsemi pomožnimi, pripravljalnimi in zaključnimi del</t>
  </si>
  <si>
    <t xml:space="preserve">ROBNI ELEMENTI VOZIŠČ SKUPAJ </t>
  </si>
  <si>
    <t>44 996</t>
  </si>
  <si>
    <t>Kompletna dobava in montaža novih pokrovov na obstoječe komunalne jaške, pokrovi z vlitim betonskim tlakom v RF okvir, nosilnost 400kN. Izberemo pokrove brez navojev za dvig ampak takšne z utorom za dvižno kljuko. Vključno z vsemi pomožnimi, pripravljalnimi in zaključnimi deli ter  vsemi  potrebnimi horizontalnimi in vertikalnimi transporti</t>
  </si>
  <si>
    <t>Izdelava temelja iz cementnega betona C 12/15, globine 80 cm, premera 50 cm (prestavitev obstoječih prometnih znakov, ostalo se uporabi od obstoječe opreme)</t>
  </si>
  <si>
    <t>FAZA 1B</t>
  </si>
  <si>
    <t>Pločnik</t>
  </si>
  <si>
    <t>A4.12a</t>
  </si>
  <si>
    <t>Kompletna izdelava, dobava in vgrajevanje izravnava obstoječih pasovnih temeljev s polimerizirano cementno malto v debelini 0,2cm - 5cm, vključno z vsemi pomožnimi deli in transportom do mesta vgrajevanja. Količina je ocenjena.</t>
  </si>
  <si>
    <t>►temelj ab  podstaveka (spomenk zmage, betonski podstavek - podlaga)</t>
  </si>
  <si>
    <t>A4.12b</t>
  </si>
  <si>
    <t>Komprimiranje nasipne podlage pod temelji do trdnosti 40MPa</t>
  </si>
  <si>
    <t>A4.12c</t>
  </si>
  <si>
    <t>Kompletna izdelava, dobava in vgrajevanje betona C8/10, podložni beton debeline 10cm, vključno z vsemi pomožnimi deli in transportom do mesta vgrajevanja:</t>
  </si>
  <si>
    <t>A4.12d</t>
  </si>
  <si>
    <t>Dobava in vgradnja ločilnega sloja, PVC folije.</t>
  </si>
  <si>
    <t>A4.13a</t>
  </si>
  <si>
    <t>Kompletna izdelava, dobava in vgrajevanje betona C30/37, v armirane konstrukcije, prereza od 0.10 do 0.20 m3/m2/m1, vključno z vsemi pomožnimi deli in transportom do mesta vgrajevanja:</t>
  </si>
  <si>
    <t>►ab  dilatirana betonska plošča, deb. 15 -20 cm, (spomenik zmage, betonski podstavek)</t>
  </si>
  <si>
    <t>A4.13b</t>
  </si>
  <si>
    <t>Kompletna izdelava, dobava in vgrajevanje betona C30/37 v debelini 5cm, po principu mokro na mokro, v armirane konstrukcije, prereza od 0.05 do 0.10 m3/m2/m1, vključno z vsemi pomožnimi deli in transportom do mesta vgrajevanja:</t>
  </si>
  <si>
    <t>►ab  dilatirana betonska plošča - finalna terazzo plast betona, deb. 5 cm, (spomenik zmage, betonski podstavek)
Upoštevati posneti betonski robovi 1 cm! - BRUŠEN BETON</t>
  </si>
  <si>
    <t>A4.13c</t>
  </si>
  <si>
    <t>Izdelava projekta betona, skladno z navodili podanimi v Poročilu o detajlnem pregledu betonskih delov Spomenika padlih rdečearmejcev in partizanov, Irma Trzin, november 2017</t>
  </si>
  <si>
    <t xml:space="preserve">SPLOŠNA OPOMBA:
PZI projektantski popis in projektantski predračun je izdelan na podlagi PZI projekta, razgovora z odgovornim projektantom ter posameznimi ostalimi projektanti in načrtovalci. Popis zajema gradbena dela za območje vzdrževalnih del. Ostale dele kompleksa (hortikultura, elektroinstalacije, strojne instalacije, itd.) opredeljujejo drugi popisi. 
Pred izdelavo ponudbe je obvezen ogled lokacije objekta in projektne dokumentacije. Izvajalec je dolžan pri sestavi ponudbe upoštevati grafične in tekstualne dele projekta (PGD, PZI). V primeru tiskarskih napak in neskladij v projektu je dolžan na to opozoriti projektanta pred oddajo ponudbe.  V sledečem popisu morajo biti v vseh postavkah vkalkulirane in upoštevane sledeče pripombe:  </t>
  </si>
  <si>
    <t>3. Vgrajeni material mora ustrezati veljavnim normativom in predpisanim standardom, ter ustrezati kvaliteti določeni z veljavno zakonodajo ter projektom. Ponudnik to dokaže s predložitvijo izjav o skladnosti in ustreznih certifikatov pred vgrajevanjem, pridobitev teh listin mora biti vkalkulirana v cenah po enoti.  Projektna dokumentacija v celoti je sestavni del tega popisa.</t>
  </si>
  <si>
    <t>8. Posamezni materiali, ki so v popisu navedeni z imenom ali tipom so za ponudnika obvezni! Materiali, ki so opremljeni s citatom: "ali enakovredno" za ponudnika niso obvezni! Ponudnik lahko ponuja druge artikle, material in opremo, vendar samo pod pogojem, da izpolnjuje navedene kriterije, parametre in lastnosti, ki se v posamezni postavki ali splošni opombi od določenega artikla, opreme ali materiala zahtevajo in če jih predhodno pisno potrdi projektant arhitekture!</t>
  </si>
  <si>
    <t xml:space="preserve">- splošni stroški pristojbin in davkov upravnih organov pri prijavi gradbišča, pridobivanje raznih dovoljenj in soglasij v zvezi z izvedbo </t>
  </si>
  <si>
    <r>
      <t>m</t>
    </r>
    <r>
      <rPr>
        <vertAlign val="superscript"/>
        <sz val="10"/>
        <rFont val="Arial Narrow"/>
        <family val="2"/>
      </rPr>
      <t>1</t>
    </r>
  </si>
  <si>
    <r>
      <t>m</t>
    </r>
    <r>
      <rPr>
        <vertAlign val="superscript"/>
        <sz val="10"/>
        <rFont val="Arial Narrow"/>
        <family val="2"/>
      </rPr>
      <t>2</t>
    </r>
  </si>
  <si>
    <r>
      <t>m</t>
    </r>
    <r>
      <rPr>
        <vertAlign val="superscript"/>
        <sz val="10"/>
        <rFont val="Arial Narrow"/>
        <family val="2"/>
      </rPr>
      <t>3</t>
    </r>
  </si>
  <si>
    <r>
      <t>VOZIŠČNE KONSTRUKCIJE</t>
    </r>
    <r>
      <rPr>
        <sz val="10"/>
        <rFont val="Arial Narrow"/>
        <family val="2"/>
      </rPr>
      <t xml:space="preserve"> </t>
    </r>
  </si>
  <si>
    <r>
      <t>Zavarovanje gradbišča v času gradnje s polovično zaporo prometa in usmerjanjem s semaforji</t>
    </r>
    <r>
      <rPr>
        <b/>
        <sz val="10"/>
        <rFont val="Arial Narrow"/>
        <family val="2"/>
      </rPr>
      <t xml:space="preserve"> </t>
    </r>
    <r>
      <rPr>
        <sz val="10"/>
        <rFont val="Arial Narrow"/>
        <family val="2"/>
      </rPr>
      <t>- območje nadvišanega platoja</t>
    </r>
  </si>
  <si>
    <t>Opomba: Zapora prometa in načrt začasne ureditve prometa med gradnjo ni predmet tega načrta.</t>
  </si>
  <si>
    <t>Obračuni izvršenih izkopov in zasipov se obračunavajo v raščenem stanju.</t>
  </si>
  <si>
    <t>Popis del je usklajen s posebnimi tehničnimi pogoji - tehnična specifikacija za javne ceste TSC 09.000 : 2006.</t>
  </si>
  <si>
    <t>OPOMBE:</t>
  </si>
  <si>
    <t>Pri opremi in materialu je potrebno upoštevati stroške meritev, preiskusa in zagona, vključno s pridobitvijo ustreznih certifikatov in potrdil s strani pooblaščenih institucij.</t>
  </si>
  <si>
    <t>Pri izvedbi je potrebno upoštevati stroške vseh pripravljalnih in zaključnih del (vključno z usklajevanjem z ostalimi izvajalci na objektu), ažurno evidentiranje eventuelnih za izdelavo PID dokumentacije ter vse transportne, skladiščne, zavarovalne in ostale splošne stroške.</t>
  </si>
  <si>
    <t>Dobava in polaganje PVC opozorilnega traku POZOR ENERGETSKI KABEL, položen nad kabel v kabelski jarek (zunanja razsvetljava)</t>
  </si>
  <si>
    <t>Dobava in polaganje PVC opozorilnega traku POZOR ENERGETSKI KABEL, položen nad kabel v kabelski jarek</t>
  </si>
  <si>
    <t>S2 - Svetilka javne razsvetljave oblikovno integrirana v steber.
- Konstrukcija stebra iz jekla protikorozijsko zaščiten z cinkanjem površine
- barvan-poliesterska strukturna barva Tiger Drylac 29/80077, postopek: prašno barvanje, z integrirano montažno sponko.
- Montaža z 4 x M22 stebrnimi vijaki na pred pripravljen temelj.
- Steber je pred ožičen za priključitev svetilke
- Svetilka 4,5 M višine z priključno močjo do 18 watt  in lumen paketom ne manjšim od 2100Lm pri 4000 K 
- Led svetlobni izvor pripravljen za hitro izmenjavo.
- Napajalnik integriran sestavni del svetilke
- Priključna sponka preko hitro spojnega elementa, ki je pred montiran iz strani proizvajalca.
- Možnost menjave optike zaradi boljšega efekta ovetlitve.
- CE certifikat
- 5 letna garancija
- Kot na primer PARK L GEOLUX Parkline I S 18 AC 40</t>
  </si>
  <si>
    <r>
      <rPr>
        <b/>
        <sz val="11"/>
        <color indexed="8"/>
        <rFont val="Arial Narrow"/>
        <family val="2"/>
      </rPr>
      <t xml:space="preserve">POZOR: </t>
    </r>
    <r>
      <rPr>
        <sz val="11"/>
        <color indexed="8"/>
        <rFont val="Arial Narrow"/>
        <family val="2"/>
      </rPr>
      <t>Tekom vseh gradbenih del v neposredni bližini obstoječih dreves je potrebno zagotoviti stalno mehansko zaščito debel, krošenj in korenin dreves. Zaščitni ukrepi po potrebi vključujejo naslednja dela: Zaščita okrog drevesnih debel, debelna zaščita v višini 2 m, tapecirana na strani proti deblu in Zaščitne kovinske plošče korenine skupaj s talno utrditvijo - gramoz in pesek v plasti, debeli 15 cm. Zaščitne ukrepe je potrebno izvajati, dela so vključena v enotno ceno cene zasaditev.</t>
    </r>
  </si>
  <si>
    <t>Zap. št.</t>
  </si>
  <si>
    <t>Kompletna dobava in montaža novih pokrovov na obstoječe komunalne jaške, pokrovi z vlitim betonskim tlakom v RF okvir, nosilnost 350kN. Izberemo pokrove brez navojev za dvig ampak takšne z utorom za dvižno kljuko. Vključno z vsemi pomožnimi, pripravljalnimi in zaključnimi deli ter  vsemi  potrebnimi horizontalnimi in vertikalnimi transporti.</t>
  </si>
  <si>
    <t>Nosilci za naslon, dimenzij: 50/60/560 mm, debelina pločevine 5 mm. Nosilci so ob montaži sedalne površine privijačeni in zalepljeni v beton z nerjavečimi vijaki. Lesen naslon je vstavljen med nosilca in privijačen z nerjavečimi vijaki.
Nosilci so privijačeni v vsidrane kovinske elemente na betonskem podstavku.</t>
  </si>
  <si>
    <t>Kompletna dobava in vgradnja betonske taktilne oznake iz belega betona – linijski element 50/30/6 cm (DxŠxV v detajlu 1C – D02), točkovni element 30/30/6cm, vključno z vsemi pomožnimi, pripravljalnimi in zaključnimi deli ter  vsemi  potrebnimi horizontalnimi in vertikalnimi transporti.</t>
  </si>
  <si>
    <t>Dobava in uvlačenje napajalnega kablovoda NA2XY-0 4X150+1,5mm2 od obstoječega NN omrežja do E-CR</t>
  </si>
  <si>
    <t>S1 - Svetilka javne razsvetljave oblikovno integrirana v steber.
- Konstrukcija stebra iz jekla protikorozijsko zaščiten z cinkanjem površine
barvan-poliesterska strukturna barva Tiger Drylac 29/80077, postopek: prašno barvanje, z integrirano montažno sponko.
- Montaža z 4 x M22 stebrnimi vijaki na pred pripravljen temelj.
- Steber je pred ožičen za priključitev svetilke
- Svetilka 4,5 m višine z priključno močjo do 18 watt  in lumen paketom ne manjšim od 2100Lm pri 4000 K
- Led svetlobni izvor pripravljen za hitro izmenjavo.
- Napajalnik integriran sestavni del svetilke
- Priključna sponka preko hitro spojnega elementa, ki je pred montiran iz strani proizvajalca.
- Možnost menjave optike zaradi boljšega efekta osvetlitve.
- CE certifikat
- 5 letna garancija
- Kot na primer PARK L GEOLUX Parkline I S 18 AC 40</t>
  </si>
  <si>
    <t>Odvoz odvečne zemlje na stalno deponijo, skupaj z nakladanjem in zvračanjem ter stroški deponije (obračun v raščenem stanju) za zunanjo razsvetljavo</t>
  </si>
  <si>
    <t>SKUPAJ</t>
  </si>
  <si>
    <t>Elektro dela</t>
  </si>
  <si>
    <t>Vozišče</t>
  </si>
  <si>
    <t>Gradbeno obrtniška dela</t>
  </si>
  <si>
    <t>Hortikultura</t>
  </si>
  <si>
    <t>Izdelava in dobava dvojnega pokrova 600/600mm z prečko opremljen z napisom ELEKTRO, nosilnost 350kN - zajeto v gradbenih delih</t>
  </si>
  <si>
    <t xml:space="preserve">Izdelava elektro kabelskega jaška dim. BC fi. 1.6 x 1.5m globine, komplet </t>
  </si>
  <si>
    <t>Izvedba priklopa napajalnega dela CR s strani elektrodistributerja, priključitev na NN omrežje, stikalne manipulacije za zavarovanje gradbišča, izdelava elaborata priklopa na NN omrežje, soglasje za priklop, pogodba o priključitvi</t>
  </si>
  <si>
    <t>Izdelava in dobava lahkega LTŽ pokrova 600/600mm opremljen z napisom ELEKTRO, nosilnost 150kN, izvedba zaključka jaška v travni površini BREZ vidnega betonskega roba, betonski rob zaključiti pod koto 45° na stranico pokrova</t>
  </si>
  <si>
    <t>Izolacijska cev PEHD 110, rdeče barve, položena v izkopani jarek</t>
  </si>
  <si>
    <t xml:space="preserve">Izdelava elektro kabelskega jaška dim. BC fi. 0,8 x 1.0m globine, komplet </t>
  </si>
  <si>
    <t>MESTNA OBČINA MURSKA SOBOTA</t>
  </si>
  <si>
    <t>»PRENOVA MESTNEGA SREDIŠČA – 1. Faza« 
(FAZA 1/2 Trg zmage (1B, 1C))</t>
  </si>
  <si>
    <t>NEPREDVIDENA DELA</t>
  </si>
  <si>
    <t>FAZA 1C</t>
  </si>
  <si>
    <t>SKUPAJ II.</t>
  </si>
  <si>
    <t>SKUPAJ I.</t>
  </si>
  <si>
    <t>KOMERCIALNI POPUST</t>
  </si>
  <si>
    <t>SKUPAJ - FAZA 1B</t>
  </si>
  <si>
    <t>SKUPAJ - FAZA 1C</t>
  </si>
  <si>
    <t>SKUPAJ Z DDV</t>
  </si>
  <si>
    <t>Pri izvajanju betonskih, armirano betonskih del je upoštevati vse pogoje, katere navaja in predpisuje Pravilnik o tehničnih normativih za beton in armirani beton in Projekt betona, katerega izdela izvajalec. Armatura se izdeluje v skladu s PZI projektom gradbenih konstrukcij; pri čemer je upoštevati vse pogoje in navodila za izdelavo iz vseh načrtov. Posebej pa je treba upoštevati sledeče:</t>
  </si>
  <si>
    <r>
      <rPr>
        <b/>
        <sz val="11"/>
        <color indexed="8"/>
        <rFont val="Arial Narrow"/>
        <family val="2"/>
      </rPr>
      <t xml:space="preserve">OPOMBA: </t>
    </r>
    <r>
      <rPr>
        <sz val="11"/>
        <color indexed="8"/>
        <rFont val="Arial Narrow"/>
        <family val="2"/>
      </rPr>
      <t>Projektantski popis del je pripravljen za zaščito obstoječih dreves med prenovo tlakovanih površin in podstavka spomenika, zasaditev in zatravitev ter vzdrževalna dela, namenjena zasaditvi. V predračunu je upoštevan tudi nanos dodatne rodovitne zemlje v območjih sajenja.</t>
    </r>
  </si>
  <si>
    <t>V ceno po enoti mere je zajeta dobava in montaža materiala ter opreme s pom. deli in drobnim materialom (rezanje, dolbljenje, kronsko vrtanje  z udarnim kladivom, preboji vključeni v ceni).</t>
  </si>
  <si>
    <t>Vsa oprema in material se mora dobaviti z vsemi ustreznimi certifikati, atesti, garancijami, navodili za obratovanje, vzdrževanje, posluževanje in servisiranje. (v skladu z veljavno zakonodajo in zahtevami naročnika).</t>
  </si>
  <si>
    <t xml:space="preserve"> ZUNANJA UREDITEV-ELETRIČNE INŠTALACIJE Z POTREBNIMI GRADBENIMI DELI</t>
  </si>
  <si>
    <t>1.</t>
  </si>
  <si>
    <t xml:space="preserve">1. </t>
  </si>
  <si>
    <t>ZUNANJA UREDITEV-ELETRIČNE INŠTALACIJE Z POTREBNIMI GRADBENIMI DELI</t>
  </si>
  <si>
    <t>SKUPAJ GOI - FAZA 1 C</t>
  </si>
  <si>
    <t>SKUPAJ ZATRAVITEV</t>
  </si>
  <si>
    <t>SKUPAJ ZUNANJA UREDITEV - ELETRIČNE INŠTALACIJE Z POTREBNIMI GRADBENIMI DELI</t>
  </si>
  <si>
    <t>V CENAH NA ENOTO JE ŽE VKLJUČENO IN SE NE OBRAČUNAVA POSEBEJ:</t>
  </si>
  <si>
    <t>Čiščenje terena pred in po gradnji.</t>
  </si>
  <si>
    <t>2.</t>
  </si>
  <si>
    <t>Črpanje vode in vsa dela za odvodnjavanje padavinske, izvorne in podtalne vode med gradnjo.</t>
  </si>
  <si>
    <t>3.</t>
  </si>
  <si>
    <t>Vsa razpiranja kanala oziroma izvedba opaženega izkopa na nevarnih mestih, kjer je to potrebno za zagotavljanje varnosti in zdravja pri delu.</t>
  </si>
  <si>
    <t>4.</t>
  </si>
  <si>
    <t>Zakoličba obstoječih komunalnih vodov pred začetkom gradnje.</t>
  </si>
  <si>
    <t>5.</t>
  </si>
  <si>
    <t>Izdelava poročila o ravnanju z gradbenimi odpadki v skladu z zakonodajo, vključno z vsemi stroški in taksami ločenega zbiranja, sortiranja in evidentiranja gradbenih odpadkov, izkopanega materiala, kot tudi stroške odvoza in predelave le-teh, po določilih zakonodaje.</t>
  </si>
  <si>
    <t>6.</t>
  </si>
  <si>
    <t xml:space="preserve">Postavitev gradbiščne table skladno z veljavno zakonodajo. </t>
  </si>
  <si>
    <t>7.</t>
  </si>
  <si>
    <t>Prijava gradbišča v skladu z veljavno zakonodajo.</t>
  </si>
  <si>
    <t>8.</t>
  </si>
  <si>
    <t xml:space="preserve">Stroški izdelave in dostave varnostnega načrta naročniku v skladu s predpisi o zagotavljanju varnosti in zdravja pri delu. Zagotoviti, da bo gradbišče urejeno v skladu z varnostnim načrtom. Načrt izvajalec preda v potrditev naročniku (inženirju) pet dni pred začetkom gradnje. </t>
  </si>
  <si>
    <t>9.</t>
  </si>
  <si>
    <t>Stroški vseh potrebnih ukrepov, ki so predpisani in določeni z veljavnimi predpisi o varnosti in zdravju pri delu in varstvom pred požarom, ki jih mora izvajalec obvezno upoštevati.</t>
  </si>
  <si>
    <t>10.</t>
  </si>
  <si>
    <t>11.</t>
  </si>
  <si>
    <t>Škoda na objektih ob gradbišču, ki jo povzroči izvajalec.</t>
  </si>
  <si>
    <t>12.</t>
  </si>
  <si>
    <t>Izdelava začasnih peš prehodov in vsi stroški začasnih dostopov do stanovanjskih in drugih objektov ter stroški zagotavljanja nemotenega dostopa interventnim vozilom ves čas gradnje za celotno območje, ki se z gradnjo tangira.</t>
  </si>
  <si>
    <t>13.</t>
  </si>
  <si>
    <t>Ponovna vzpostavitev odstranjenih mejnikov, ki jih je izvajalec odstranil izven delovnega pasu (± 4 m od osi infrastrukture).</t>
  </si>
  <si>
    <t>14.</t>
  </si>
  <si>
    <t>Geomehanska poročila  o pregledu temeljnih tal, nosilnosti zemeljskih nasipov ter vezanih in nevezanih nosilnih in obrabnih plasteh ustroja ceste.</t>
  </si>
  <si>
    <t>16.</t>
  </si>
  <si>
    <t>Vsi stroški trajnega deponiranja gradbenega materiala.</t>
  </si>
  <si>
    <t>17.</t>
  </si>
  <si>
    <t>Vsa humuziranja izven širine izkopa jarka, ki ga izvajalec uporablja za gradbiščni transport, manipulacijo itd.</t>
  </si>
  <si>
    <t>18.</t>
  </si>
  <si>
    <t>Fotodokumentacija obstoječega stanja, hiš, cest travnikov ulic in hišnih priključkov, ki jih tangiramo s posegom gradnje.</t>
  </si>
  <si>
    <t>19.</t>
  </si>
  <si>
    <t>Izdelava izvedenskega mnenja za objekte na katerih bi zaradi izgradnje komunalne infrastrukture lahko prišlo do poškodb (s predhodnim posvetovanjem s predstavnikom naročnika in nadzorom).</t>
  </si>
  <si>
    <t>20.</t>
  </si>
  <si>
    <t>Sanacija oziroma povrnitev v prvotno stanje vseh dostopnih poti, ki jih bo izvajalec uporabljal za vso gradbiščno logistiko.</t>
  </si>
  <si>
    <t>21.</t>
  </si>
  <si>
    <t>Stroške obveščanja javnosti o morebitnih različnih nevšečnosti ter posledicah, nastalih zaradi motenj.</t>
  </si>
  <si>
    <t>22.</t>
  </si>
  <si>
    <t>Vsi stroški, povezani z izvajanjem ukrepov, skladno z Uredbo o preprečevanju in zmanjševanju emisij delcev iz gradbišč (Ur. l. RS, št. 21/11) ter izdelavo elaborata preprečevanja in zmanjševanja emisije delcev iz gradbišča.</t>
  </si>
  <si>
    <t>23.</t>
  </si>
  <si>
    <t>Vsi stroški nastanitve Inženirja, skladno s pogoji razpisne dokumentacije.</t>
  </si>
  <si>
    <t>24.</t>
  </si>
  <si>
    <t>Vsi stroški glede posegov na obstoječem cevovodu, pri čemer se izvajalec z upravljavcem uskladi glede organizacije obnove.</t>
  </si>
  <si>
    <t>25.</t>
  </si>
  <si>
    <t>Vsi stroški električne energije, vode, TK priključkov, razsvetljave, ogrevanja …</t>
  </si>
  <si>
    <t>26.</t>
  </si>
  <si>
    <t>Vsi stroški zavarovanja opreme, delavcev in materiala na gradbišču v času izvajanja del, od začetka do pridobitve uporabnega dovoljenja.</t>
  </si>
  <si>
    <t>27.</t>
  </si>
  <si>
    <t>Vsi stroški zunanjega in notranjega transporta, raztovarjanja, skladiščenja na gradbišču, taks, zavarovanj, manipulativni in ostali lokalni stroški, ki se nanašajo na pridobitev ustreznih dovoljenj za izvedbo del predmetnega razpisa in primopredajo objekta s strani izvajalca naročniku.</t>
  </si>
  <si>
    <t>28.</t>
  </si>
  <si>
    <t>Vsi stroški pridobitve potrebnih soglasij in dovoljenj v zvezi s prečkanji cevovodov, stroški zaščite vseh komunalnih naprav in stroški upravljavcev ali njihovih predstavnikov, stroški raznih pristojbin s tem v zvezi.</t>
  </si>
  <si>
    <t>29.</t>
  </si>
  <si>
    <t>Vsi morebitni stroški soglasij in drugi stroški, vezani na uporabo javnih površin, na izvedbo posegov v varovalni pas občinskih in državnih cest, za izvajanje del na in ob občinskih oziroma državnih cestah – prekopi, podkopi in vsi stroški, vezani na izpolnitev pogojev izdanih soglasij.</t>
  </si>
  <si>
    <r>
      <rPr>
        <b/>
        <sz val="11"/>
        <color indexed="8"/>
        <rFont val="Arial Narrow"/>
        <family val="2"/>
      </rPr>
      <t xml:space="preserve">Opomba: </t>
    </r>
    <r>
      <rPr>
        <sz val="11"/>
        <color indexed="8"/>
        <rFont val="Arial Narrow"/>
        <family val="2"/>
      </rPr>
      <t>Zapora prometa in načrt začasne ureditve prometa med gradnjo ni predmet tega načrta. Izvajalec mora v ceno na enoto posameznih postavk zajeti tudi strošek izdelave načrt začasne ureditve prometa in vse stroške pridobivanja soglasja upravljalca ceste.</t>
    </r>
  </si>
  <si>
    <t>Navedena količina je ocenjena po količinah vgrajenih betonov (70 kg/m3). V ceni je všteta nega betona in zaščita pred izsuševanjem ali padavinami.</t>
  </si>
  <si>
    <t>PONUDBENI PREDRAČUN : VOZIŠČE_1B</t>
  </si>
  <si>
    <t>PONUDBENI PREDRAČUN : PLOČNIK_1B</t>
  </si>
  <si>
    <t>PONUDBENI PREDRAČUN : ELEKTRIČNE INŠTALACIJE IN ELEKTRIČNA OPREMA_1B</t>
  </si>
  <si>
    <t>PONUDBENI PREDRAČUN : ELEKTRIČNE INŠTALACIJE IN ELEKTRIČNA OPREMA_1C</t>
  </si>
  <si>
    <t>PONUDBENI PREDRAČUN : HORTIKULTURA_TRG_ZMAGE_1C</t>
  </si>
  <si>
    <t>PONUDBENI PREDRAČUN : GRADBENO OBRTNIŠKA DELA_TRG_ZMAGE_1C</t>
  </si>
  <si>
    <t>DELA VŠTETA V CENO</t>
  </si>
  <si>
    <t>Stroški soglasij in dovoljenj za zapore cest, vključno z elaboratom zapore ceste, stroški postavitve prometne in neprometne signalizacije, stroški zapor in preusmeritev prometa, objave v medijih in drugi stroški zapor.</t>
  </si>
  <si>
    <t>Stroški vzdrževanja obvozov, še posebej na makadamskih obvozih na katerih je potrebno upoštevati stroške krpanja udarnih jam, protiprašnih ukrepov zaradi povečanega prometa itd.</t>
  </si>
  <si>
    <t>15.</t>
  </si>
  <si>
    <t>A4.15a</t>
  </si>
  <si>
    <t>A4.15b</t>
  </si>
  <si>
    <t>Izvedba finalnega belega betona sestavljenega iz agregata (mešanica rečnega proda Mure in belega kremenčevega peska v razmerju 50%:50%, agregat 0mm – 16mm) in mešanice belega in sivega cementa (razmerje 65% - 35%).</t>
  </si>
  <si>
    <t>Obdelava vidnega betona tako, da se grobo brusi, s cementnim mlekom zapolni nastale pore in nato grobo štoka. Pričakovan razred odpornosti proti zdrsu je R12. Izpostavljeni robovi tlaka se naknadno fino pobrusijo pod kotom 45°- izvedba fazete</t>
  </si>
  <si>
    <t>A4.10a</t>
  </si>
  <si>
    <t>A4.10b</t>
  </si>
  <si>
    <t>Kompletna dobava in vgradnja geotekstila - separacijske plasti kot npr. Dupont Geoproma. ali kakovostno enakovredno,</t>
  </si>
  <si>
    <t xml:space="preserve">Kompletna dobava in vgradnja prodca deb. 5 cm, drobna granulacija, vključno z vsemi pomožnimi, pripravljalnimi in zaključnimi deli ter vsemi potrebnimi horizontalnimi in vertikalnimi transporti. </t>
  </si>
  <si>
    <t>Izvedba finalnega belega betona sestavljenega iz agregata (mešanica rečnega proda Mure, agregat 0mm – 8mm) in mešanice belega in sivega cementa (razmerje 35% - 65%). Beton se nato grobo brusi, s cementnim mlekom zapolni nastale pore in nato fino brusi. Izpostavljeni robovi tlaka se naknadno fino pobrusijo pod kotom 45°- izvedba fazete. Končna obdelava površine je terazzo. Betonska plošča je razrezana na dilatacijska polja skladno z detajlom. Dilatacijske fuge se zapolni z redečo fugirno maso (zmrzlinsko in UV odporna), fuge poglobljene za 5mm. Betonska dela se izvajajo skladno s projektom betona, ki ga predhodno potrdi odgovorni nadzor in odgovorni projektant arhitekture</t>
  </si>
  <si>
    <t>A4.31</t>
  </si>
  <si>
    <t>A4.32</t>
  </si>
  <si>
    <r>
      <t xml:space="preserve">DOBAVA, SAJENJE IN ZAŠČITA DREVOREDNIH DREVES
Nabava in dovoz rodovitne zemlje, nabava in dovoz sadik (enake velikosti, kot so obstoječe breze ob zahodni strani Trga zmage, </t>
    </r>
    <r>
      <rPr>
        <u/>
        <sz val="10"/>
        <rFont val="Arial Narrow"/>
        <family val="2"/>
      </rPr>
      <t xml:space="preserve">obseg </t>
    </r>
    <r>
      <rPr>
        <sz val="10"/>
        <rFont val="Arial Narrow"/>
        <family val="2"/>
      </rPr>
      <t xml:space="preserve">debla 1,5m od tal min. 25cm):  </t>
    </r>
    <r>
      <rPr>
        <i/>
        <u/>
        <sz val="10"/>
        <rFont val="Arial Narrow"/>
        <family val="2"/>
      </rPr>
      <t>Betula pendula</t>
    </r>
    <r>
      <rPr>
        <sz val="10"/>
        <rFont val="Arial Narrow"/>
        <family val="2"/>
      </rPr>
      <t xml:space="preserve">
drevoredno drevo, slovenskega ali nemškega izvora, izkop jame velikosti 1,5 m x 1,5 m x 1,5 m oz. v velikosti koreninske grude, dodajanje mešanice šote, hygromulla in komposta v sadilno jamo, odvoz mrtvice, sajenje, nabava in postavitev zaščitne opore - količkov, zalivanje, zaščita sadike za 2 do 3 leta</t>
    </r>
  </si>
  <si>
    <r>
      <t xml:space="preserve">DOBAVA IN SAJENJE POKROVNIH VRTNIC
Nabava in dovoz rodovitne zemlje v globini 60 cm znotraj podstavka spomenika zmage, nabava in dovoz sadik: </t>
    </r>
    <r>
      <rPr>
        <i/>
        <u/>
        <sz val="10"/>
        <rFont val="Arial Narrow"/>
        <family val="2"/>
      </rPr>
      <t>Rosa `Swany`</t>
    </r>
    <r>
      <rPr>
        <sz val="10"/>
        <rFont val="Arial Narrow"/>
        <family val="2"/>
      </rPr>
      <t xml:space="preserve">
pokrovna vrtnica, slovenskega ali nemškega izvora, dodajanje mešanice šote, hygromulla in komposta v sadilno površino (85 m2 v globini 60 cm), odvoz mrtvice, sajenje 4,5 kosa/m2.</t>
    </r>
  </si>
  <si>
    <r>
      <t xml:space="preserve">ODSTRANITEV DREVES IN NJIHOVA PRESADITEV
Odstrani in presadi se:  </t>
    </r>
    <r>
      <rPr>
        <i/>
        <u/>
        <sz val="10"/>
        <rFont val="Arial Narrow"/>
        <family val="2"/>
      </rPr>
      <t>Pinus heldreichii</t>
    </r>
    <r>
      <rPr>
        <sz val="10"/>
        <rFont val="Arial Narrow"/>
        <family val="2"/>
      </rPr>
      <t xml:space="preserve">
8 kosov, izkop jame velikosti 1,5 m x 1,5 m x 1,5 m oz. v velikosti koreninske grude, dodajanje mešanice šote, hygromulla in komposta v sadilno jamo, odvoz mrtvice, sajenje, nabava in postavitev zaščitne opore - količkov, zalivanje, zaščita sadike za 2 do 3 leta.</t>
    </r>
  </si>
  <si>
    <t>PONUDBENI PREDRAČUN : VODOVODNE INŠTALACIJE_1B</t>
  </si>
  <si>
    <t>Strojno rezanje asfalta z odstranitvijo asfalta in odvozom na deponijo</t>
  </si>
  <si>
    <t>Strojno-ročni izkop kanala za vodovodni vod   z nakladanjem in odvozom na deponijo do 3 km</t>
  </si>
  <si>
    <t>Planiranje dna izkopa vodovodnega kanala</t>
  </si>
  <si>
    <t>Dobava in vgrajevanje peska granulacije 0-4 mm (okrogla zrnca) za posteljico, ob cevi in nad cevjo</t>
  </si>
  <si>
    <t>Dobava in vgrajevanje gramoza z zasipavanjem po plasteh in utrditvijo do ustrezne zbitosti</t>
  </si>
  <si>
    <t>Asfaltiranje prekopa skupaj z dobavo asfaltne mase, emulzije, prevozi,…</t>
  </si>
  <si>
    <t>m'</t>
  </si>
  <si>
    <t>m³</t>
  </si>
  <si>
    <t>m²</t>
  </si>
  <si>
    <t>Cev PE 100 PN16 Ø110 RC PROTECT SDR 11</t>
  </si>
  <si>
    <t>Opozorilni trak</t>
  </si>
  <si>
    <t>Tlačni preizkus položenega cevovoda</t>
  </si>
  <si>
    <t>Odvzem vzorca s poročilom</t>
  </si>
  <si>
    <t>Geodetski posnetek</t>
  </si>
  <si>
    <t>Nadzor upravljavca vodovoda (inženir)</t>
  </si>
  <si>
    <t>T kos bajonetni MMB DN 100-100</t>
  </si>
  <si>
    <t>EV zasun HSM bajonet/obojka DN 100</t>
  </si>
  <si>
    <t>Spojka bajonetna varilna DN 100</t>
  </si>
  <si>
    <t>Čep varilni 110</t>
  </si>
  <si>
    <t>T kos bajonetni MMB DN 100-80</t>
  </si>
  <si>
    <t>S kos bajonetni DN 100</t>
  </si>
  <si>
    <t>S kos bajonetni DN 80</t>
  </si>
  <si>
    <t>Obojka varilna 110</t>
  </si>
  <si>
    <t>Varovalo horizontalno DN 100</t>
  </si>
  <si>
    <t>Varovalo horizontalno DN 80</t>
  </si>
  <si>
    <t>Garnitura vgr. DN 100</t>
  </si>
  <si>
    <t>Kapa cestna za EV + p. plošča</t>
  </si>
  <si>
    <t>Tabla označevalna za EV</t>
  </si>
  <si>
    <t>PONUDBENI PREDRAČUN : VODOVODNE INŠTALACIJE_1C</t>
  </si>
  <si>
    <t>CEVOVOD SLOVENSKA ULICA IN V6</t>
  </si>
  <si>
    <t>CEVOVOD KARDOŠEVA ULICA IN V5</t>
  </si>
  <si>
    <t>Strojno-ročni izkop gradbene jame za vodovodni vod in  vodomerni jašek  z odlaganjem ob rob gradbene jame</t>
  </si>
  <si>
    <t>Zasip z materialom od izkopa</t>
  </si>
  <si>
    <t>Jašek za vodomer 1/1</t>
  </si>
  <si>
    <t>Cev PE 100 PN16 Ø32 RC PROTECT</t>
  </si>
  <si>
    <t>opozorilni trak</t>
  </si>
  <si>
    <t>Cev zaščitna 63</t>
  </si>
  <si>
    <t>Manšeta gumi 63-32</t>
  </si>
  <si>
    <t>Spojka alk. 1" 2/2</t>
  </si>
  <si>
    <t xml:space="preserve">Čep alk. 1" </t>
  </si>
  <si>
    <t>Vodovod</t>
  </si>
  <si>
    <t>Osnova - 22% DDV</t>
  </si>
  <si>
    <t>Osnova - 76.a člen ZDDV-1</t>
  </si>
  <si>
    <r>
      <t xml:space="preserve">Zahtevan je vidni beton razreda VB4 izdelan skladno s standardom SIST EN 13670, nacionalnim dodatkom in predpisom SIST-TP CEN/TR 15739 (zahteve za lastnosti površine razreda VB4 so natančno podane v tehničnem poročilu).
Beli beton namenjen za zunanjo uporabo, pripravljen s cementom tipa CEM I 52,5R, ustreznimi dodatki in agregatnimi frakcijami.
Sestavo betona videz in teksturo potrdi projektant.
Pred izvajanjem del se izvede vzorec velikosti najmanj 2,50 m2 (minimalna proizveden količina je 1m3 belega betona ) izdelan po enakem postopku in enakimi materiali (beton, armatura, opaž) kot se bo gradil objekt. Izvede se obdelava površine kot je zahtevana v projektu. Vzorec potrdi projektant.
</t>
    </r>
    <r>
      <rPr>
        <u/>
        <sz val="11"/>
        <color indexed="8"/>
        <rFont val="Arial Narrow"/>
        <family val="2"/>
      </rPr>
      <t>Površina betona se zaščiti s hidrofobnim sredstvom, ki ne spremeni barve betona. Vrsta hidrofobne zaščite se preveri in potrdi na vzorcu (kot npr. Sikadard 704S ali Pieri Hydroxi 2000).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</si>
</sst>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 #,##0.00\ &quot;€&quot;_-;\-* #,##0.00\ &quot;€&quot;_-;_-* &quot;-&quot;??\ &quot;€&quot;_-;_-@_-"/>
    <numFmt numFmtId="164" formatCode="_-&quot;€&quot;* #,##0.00_-;\-&quot;€&quot;* #,##0.00_-;_-&quot;€&quot;* &quot;-&quot;??_-;_-@_-"/>
    <numFmt numFmtId="165" formatCode="_-* #,##0.00_-;\-* #,##0.00_-;_-* &quot;-&quot;??_-;_-@_-"/>
    <numFmt numFmtId="166" formatCode="_-* #,##0.00\ &quot;SIT&quot;_-;\-* #,##0.00\ &quot;SIT&quot;_-;_-* &quot;-&quot;??\ &quot;SIT&quot;_-;_-@_-"/>
    <numFmt numFmtId="167" formatCode="#,##0.00\ [$€-1]"/>
    <numFmt numFmtId="168" formatCode="#,##0.00\ &quot;€&quot;"/>
    <numFmt numFmtId="169" formatCode="_-* #,##0.00\ [$€-1]_-;\-* #,##0.00\ [$€-1]_-;_-* &quot;-&quot;??\ [$€-1]_-;_-@_-"/>
    <numFmt numFmtId="170" formatCode="#,##0.00\ _S_I_T"/>
    <numFmt numFmtId="171" formatCode="General_)"/>
    <numFmt numFmtId="172" formatCode="_-* #,##0\ _S_I_T_-;\-* #,##0\ _S_I_T_-;_-* \-??\ _S_I_T_-;_-@_-"/>
    <numFmt numFmtId="173" formatCode="_(* #,##0.00_);_(* \(#,##0.00\);_(* \-??_);_(@_)"/>
    <numFmt numFmtId="174" formatCode="_-* #,##0.00\ _E_U_R_-;\-* #,##0.00\ _E_U_R_-;_-* \-??\ _E_U_R_-;_-@_-"/>
    <numFmt numFmtId="175" formatCode="_-* #,##0.00\ &quot;€&quot;_-;\-* #,##0.00\ &quot;€&quot;_-;_-* &quot;-&quot;\ &quot;€&quot;_-;_-@_-"/>
  </numFmts>
  <fonts count="41">
    <font>
      <sz val="11"/>
      <color indexed="8"/>
      <name val="Calibri"/>
      <family val="2"/>
      <charset val="238"/>
    </font>
    <font>
      <sz val="10"/>
      <name val="Arial"/>
      <family val="2"/>
    </font>
    <font>
      <sz val="11"/>
      <color indexed="8"/>
      <name val="Calibri"/>
      <family val="2"/>
      <charset val="238"/>
    </font>
    <font>
      <b/>
      <sz val="14"/>
      <color indexed="8"/>
      <name val="Arial Narrow"/>
      <family val="2"/>
    </font>
    <font>
      <sz val="11"/>
      <color indexed="8"/>
      <name val="Arial Narrow"/>
      <family val="2"/>
    </font>
    <font>
      <b/>
      <sz val="10"/>
      <color indexed="8"/>
      <name val="Arial Narrow"/>
      <family val="2"/>
    </font>
    <font>
      <b/>
      <sz val="11"/>
      <color indexed="8"/>
      <name val="Arial Narrow"/>
      <family val="2"/>
    </font>
    <font>
      <sz val="10"/>
      <name val="Arial Narrow"/>
      <family val="2"/>
    </font>
    <font>
      <b/>
      <sz val="16"/>
      <color indexed="8"/>
      <name val="Arial Narrow"/>
      <family val="2"/>
    </font>
    <font>
      <sz val="10"/>
      <color indexed="8"/>
      <name val="Arial Narrow"/>
      <family val="2"/>
    </font>
    <font>
      <sz val="10"/>
      <name val="Arial"/>
      <family val="2"/>
    </font>
    <font>
      <b/>
      <sz val="10"/>
      <name val="Arial Narrow"/>
      <family val="2"/>
    </font>
    <font>
      <i/>
      <sz val="10"/>
      <name val="Arial Narrow"/>
      <family val="2"/>
    </font>
    <font>
      <u/>
      <sz val="10"/>
      <color indexed="8"/>
      <name val="Arial Narrow"/>
      <family val="2"/>
    </font>
    <font>
      <sz val="8"/>
      <name val="Calibri"/>
      <family val="2"/>
      <charset val="238"/>
    </font>
    <font>
      <sz val="10"/>
      <name val="Arial CE"/>
      <family val="2"/>
      <charset val="238"/>
    </font>
    <font>
      <sz val="8"/>
      <color indexed="8"/>
      <name val="Tahoma"/>
      <family val="2"/>
      <charset val="238"/>
    </font>
    <font>
      <sz val="9"/>
      <name val="Tahoma"/>
      <family val="2"/>
      <charset val="238"/>
    </font>
    <font>
      <sz val="11"/>
      <name val="Arial Narrow CE"/>
      <family val="2"/>
      <charset val="238"/>
    </font>
    <font>
      <sz val="10"/>
      <name val="Century Gothic"/>
      <family val="2"/>
      <charset val="238"/>
    </font>
    <font>
      <b/>
      <sz val="14"/>
      <color indexed="8"/>
      <name val="Arial Narrow"/>
      <family val="2"/>
    </font>
    <font>
      <b/>
      <sz val="10"/>
      <color indexed="8"/>
      <name val="Arial Narrow"/>
      <family val="2"/>
    </font>
    <font>
      <u/>
      <sz val="10"/>
      <name val="Arial Narrow"/>
      <family val="2"/>
    </font>
    <font>
      <sz val="10"/>
      <name val="Times New Roman CE"/>
      <charset val="238"/>
    </font>
    <font>
      <b/>
      <sz val="11"/>
      <name val="Arial CE"/>
      <charset val="238"/>
    </font>
    <font>
      <sz val="10"/>
      <name val="Arial"/>
      <family val="2"/>
    </font>
    <font>
      <sz val="11"/>
      <color theme="1"/>
      <name val="Calibri"/>
      <family val="2"/>
      <charset val="238"/>
      <scheme val="minor"/>
    </font>
    <font>
      <b/>
      <sz val="10"/>
      <color rgb="FFFF0000"/>
      <name val="Arial Narrow"/>
      <family val="2"/>
      <charset val="238"/>
    </font>
    <font>
      <b/>
      <sz val="10"/>
      <color rgb="FFFF0000"/>
      <name val="Arial Narrow"/>
      <family val="2"/>
    </font>
    <font>
      <sz val="10"/>
      <color indexed="10"/>
      <name val="Arial Narrow"/>
      <family val="2"/>
    </font>
    <font>
      <i/>
      <sz val="10"/>
      <color indexed="8"/>
      <name val="Arial Narrow"/>
      <family val="2"/>
    </font>
    <font>
      <b/>
      <sz val="10"/>
      <color indexed="10"/>
      <name val="Arial Narrow"/>
      <family val="2"/>
    </font>
    <font>
      <i/>
      <sz val="10"/>
      <color indexed="10"/>
      <name val="Arial Narrow"/>
      <family val="2"/>
    </font>
    <font>
      <vertAlign val="superscript"/>
      <sz val="10"/>
      <name val="Arial Narrow"/>
      <family val="2"/>
    </font>
    <font>
      <sz val="10"/>
      <color rgb="FFFF0000"/>
      <name val="Arial Narrow"/>
      <family val="2"/>
    </font>
    <font>
      <sz val="12"/>
      <color indexed="8"/>
      <name val="Arial Narrow"/>
      <family val="2"/>
    </font>
    <font>
      <b/>
      <sz val="12"/>
      <color indexed="8"/>
      <name val="Arial Narrow"/>
      <family val="2"/>
    </font>
    <font>
      <i/>
      <u/>
      <sz val="10"/>
      <name val="Arial Narrow"/>
      <family val="2"/>
    </font>
    <font>
      <sz val="11"/>
      <name val="Arial Narrow"/>
      <family val="2"/>
    </font>
    <font>
      <b/>
      <sz val="11"/>
      <name val="Arial Narrow"/>
      <family val="2"/>
    </font>
    <font>
      <u/>
      <sz val="11"/>
      <color indexed="8"/>
      <name val="Arial Narrow"/>
      <family val="2"/>
    </font>
  </fonts>
  <fills count="10">
    <fill>
      <patternFill patternType="none"/>
    </fill>
    <fill>
      <patternFill patternType="gray125"/>
    </fill>
    <fill>
      <patternFill patternType="solid">
        <fgColor indexed="9"/>
        <bgColor indexed="26"/>
      </patternFill>
    </fill>
    <fill>
      <patternFill patternType="solid">
        <fgColor indexed="22"/>
        <bgColor indexed="31"/>
      </patternFill>
    </fill>
    <fill>
      <patternFill patternType="solid">
        <fgColor theme="0" tint="-0.14999847407452621"/>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CC"/>
        <bgColor indexed="64"/>
      </patternFill>
    </fill>
  </fills>
  <borders count="15">
    <border>
      <left/>
      <right/>
      <top/>
      <bottom/>
      <diagonal/>
    </border>
    <border>
      <left style="thin">
        <color indexed="64"/>
      </left>
      <right/>
      <top/>
      <bottom/>
      <diagonal/>
    </border>
    <border>
      <left/>
      <right/>
      <top/>
      <bottom style="double">
        <color indexed="8"/>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73">
    <xf numFmtId="0" fontId="0" fillId="0" borderId="0"/>
    <xf numFmtId="166" fontId="1" fillId="0" borderId="0" applyFill="0" applyBorder="0" applyAlignment="0" applyProtection="0"/>
    <xf numFmtId="0" fontId="15" fillId="0" borderId="0"/>
    <xf numFmtId="0" fontId="15" fillId="0" borderId="0"/>
    <xf numFmtId="0" fontId="10" fillId="0" borderId="0"/>
    <xf numFmtId="0" fontId="1" fillId="0" borderId="0"/>
    <xf numFmtId="0" fontId="16" fillId="2" borderId="0">
      <alignment horizontal="left" vertical="top"/>
    </xf>
    <xf numFmtId="0" fontId="2" fillId="0" borderId="0"/>
    <xf numFmtId="0" fontId="2" fillId="0" borderId="0"/>
    <xf numFmtId="0" fontId="26" fillId="0" borderId="0"/>
    <xf numFmtId="0" fontId="10" fillId="0" borderId="0"/>
    <xf numFmtId="0" fontId="2" fillId="0" borderId="0"/>
    <xf numFmtId="0" fontId="15" fillId="0" borderId="0"/>
    <xf numFmtId="0" fontId="10" fillId="0" borderId="0"/>
    <xf numFmtId="0" fontId="10" fillId="0" borderId="0"/>
    <xf numFmtId="0" fontId="15" fillId="0" borderId="0"/>
    <xf numFmtId="0" fontId="2" fillId="0" borderId="0"/>
    <xf numFmtId="0" fontId="15" fillId="0" borderId="0"/>
    <xf numFmtId="0" fontId="17" fillId="0" borderId="0"/>
    <xf numFmtId="0" fontId="23" fillId="0" borderId="0"/>
    <xf numFmtId="0" fontId="10" fillId="0" borderId="0"/>
    <xf numFmtId="0" fontId="18" fillId="0" borderId="0"/>
    <xf numFmtId="0" fontId="18" fillId="0" borderId="0"/>
    <xf numFmtId="0" fontId="19" fillId="0" borderId="0"/>
    <xf numFmtId="0" fontId="2" fillId="0" borderId="0"/>
    <xf numFmtId="0" fontId="15" fillId="0" borderId="0"/>
    <xf numFmtId="0" fontId="2" fillId="0" borderId="0"/>
    <xf numFmtId="0" fontId="2" fillId="0" borderId="0"/>
    <xf numFmtId="0" fontId="24" fillId="0" borderId="0">
      <alignment horizontal="left" vertical="top" wrapText="1" readingOrder="1"/>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26" fillId="0" borderId="0" applyFont="0" applyFill="0" applyBorder="0" applyAlignment="0" applyProtection="0"/>
    <xf numFmtId="9" fontId="2" fillId="0" borderId="0" applyFill="0" applyBorder="0" applyAlignment="0" applyProtection="0"/>
    <xf numFmtId="9" fontId="10" fillId="0" borderId="0" applyFont="0" applyFill="0" applyBorder="0" applyAlignment="0" applyProtection="0"/>
    <xf numFmtId="0" fontId="16" fillId="2" borderId="0">
      <alignment horizontal="left" vertical="top"/>
    </xf>
    <xf numFmtId="0" fontId="16" fillId="2" borderId="0">
      <alignment horizontal="left" vertical="top"/>
    </xf>
    <xf numFmtId="0" fontId="16" fillId="2" borderId="0">
      <alignment horizontal="left" vertical="top"/>
    </xf>
    <xf numFmtId="0" fontId="15" fillId="0" borderId="0"/>
    <xf numFmtId="0" fontId="2" fillId="0" borderId="0"/>
    <xf numFmtId="0" fontId="25" fillId="0" borderId="1">
      <alignment horizontal="left" vertical="top" wrapText="1"/>
    </xf>
    <xf numFmtId="164" fontId="10" fillId="0" borderId="0" applyFont="0" applyFill="0" applyBorder="0" applyAlignment="0" applyProtection="0"/>
    <xf numFmtId="165" fontId="10" fillId="0" borderId="0" applyFont="0" applyFill="0" applyBorder="0" applyAlignment="0" applyProtection="0"/>
    <xf numFmtId="172" fontId="17" fillId="0" borderId="0" applyFill="0" applyBorder="0" applyAlignment="0" applyProtection="0"/>
    <xf numFmtId="172" fontId="17" fillId="0" borderId="0" applyFill="0" applyBorder="0" applyAlignment="0" applyProtection="0"/>
    <xf numFmtId="173" fontId="17" fillId="0" borderId="0" applyFill="0" applyBorder="0" applyAlignment="0" applyProtection="0"/>
    <xf numFmtId="173" fontId="17" fillId="0" borderId="0" applyFill="0" applyBorder="0" applyAlignment="0" applyProtection="0"/>
    <xf numFmtId="174" fontId="17" fillId="0" borderId="0" applyFill="0" applyBorder="0" applyAlignment="0" applyProtection="0"/>
    <xf numFmtId="172" fontId="17" fillId="0" borderId="0" applyFill="0" applyBorder="0" applyAlignment="0" applyProtection="0"/>
    <xf numFmtId="174" fontId="17" fillId="0" borderId="0" applyFill="0" applyBorder="0" applyAlignment="0" applyProtection="0"/>
    <xf numFmtId="165" fontId="10" fillId="0" borderId="0" applyFont="0" applyFill="0" applyBorder="0" applyAlignment="0" applyProtection="0"/>
    <xf numFmtId="0" fontId="10" fillId="0" borderId="0"/>
    <xf numFmtId="165" fontId="10" fillId="0" borderId="0" applyFont="0" applyFill="0" applyBorder="0" applyAlignment="0" applyProtection="0"/>
    <xf numFmtId="0" fontId="1" fillId="0" borderId="0"/>
    <xf numFmtId="0" fontId="1" fillId="0" borderId="1">
      <alignment horizontal="left" vertical="top" wrapText="1"/>
    </xf>
  </cellStyleXfs>
  <cellXfs count="294">
    <xf numFmtId="0" fontId="0" fillId="0" borderId="0" xfId="0"/>
    <xf numFmtId="0" fontId="4" fillId="0" borderId="0" xfId="0" applyFont="1"/>
    <xf numFmtId="0" fontId="4" fillId="0" borderId="0" xfId="0" applyFont="1" applyAlignment="1">
      <alignment vertical="top"/>
    </xf>
    <xf numFmtId="1" fontId="12" fillId="0" borderId="0" xfId="10" applyNumberFormat="1" applyFont="1" applyFill="1" applyBorder="1" applyAlignment="1" applyProtection="1">
      <alignment horizontal="right" vertical="top" wrapText="1"/>
    </xf>
    <xf numFmtId="0" fontId="5" fillId="0" borderId="0" xfId="10" applyNumberFormat="1" applyFont="1" applyFill="1" applyBorder="1" applyAlignment="1" applyProtection="1">
      <alignment vertical="top" wrapText="1"/>
    </xf>
    <xf numFmtId="49" fontId="9" fillId="0" borderId="0" xfId="10" applyNumberFormat="1" applyFont="1" applyFill="1" applyBorder="1" applyAlignment="1" applyProtection="1">
      <alignment horizontal="right" vertical="top" wrapText="1"/>
    </xf>
    <xf numFmtId="0" fontId="9" fillId="0" borderId="0" xfId="10" applyFont="1" applyFill="1" applyBorder="1" applyAlignment="1" applyProtection="1">
      <alignment horizontal="center" vertical="top" wrapText="1"/>
    </xf>
    <xf numFmtId="4" fontId="7" fillId="0" borderId="0" xfId="70" applyNumberFormat="1" applyFont="1" applyFill="1" applyBorder="1" applyAlignment="1" applyProtection="1">
      <alignment horizontal="right" vertical="top"/>
    </xf>
    <xf numFmtId="0" fontId="32" fillId="0" borderId="0" xfId="10" applyFont="1" applyFill="1" applyProtection="1"/>
    <xf numFmtId="0" fontId="29" fillId="0" borderId="0" xfId="10" applyFont="1" applyFill="1" applyProtection="1"/>
    <xf numFmtId="0" fontId="7" fillId="0" borderId="0" xfId="10" applyFont="1" applyFill="1" applyProtection="1"/>
    <xf numFmtId="0" fontId="12" fillId="0" borderId="0" xfId="10" applyFont="1" applyFill="1" applyProtection="1"/>
    <xf numFmtId="0" fontId="9" fillId="0" borderId="0" xfId="10" applyNumberFormat="1" applyFont="1" applyFill="1" applyBorder="1" applyAlignment="1" applyProtection="1">
      <alignment vertical="top" wrapText="1"/>
    </xf>
    <xf numFmtId="0" fontId="12" fillId="0" borderId="0" xfId="10" applyFont="1" applyFill="1" applyAlignment="1" applyProtection="1"/>
    <xf numFmtId="0" fontId="30" fillId="0" borderId="0" xfId="10" applyNumberFormat="1" applyFont="1" applyFill="1" applyBorder="1" applyAlignment="1" applyProtection="1">
      <alignment vertical="top"/>
    </xf>
    <xf numFmtId="49" fontId="30" fillId="0" borderId="0" xfId="10" applyNumberFormat="1" applyFont="1" applyFill="1" applyBorder="1" applyAlignment="1" applyProtection="1">
      <alignment horizontal="right" vertical="top"/>
    </xf>
    <xf numFmtId="0" fontId="30" fillId="0" borderId="0" xfId="10" applyFont="1" applyFill="1" applyBorder="1" applyAlignment="1" applyProtection="1">
      <alignment horizontal="center" vertical="top"/>
    </xf>
    <xf numFmtId="49" fontId="12" fillId="0" borderId="0" xfId="10" applyNumberFormat="1" applyFont="1" applyFill="1" applyAlignment="1" applyProtection="1">
      <alignment horizontal="right" vertical="top"/>
    </xf>
    <xf numFmtId="49" fontId="7" fillId="0" borderId="0" xfId="10" applyNumberFormat="1" applyFont="1" applyFill="1" applyAlignment="1" applyProtection="1">
      <alignment horizontal="right" vertical="top"/>
    </xf>
    <xf numFmtId="4" fontId="7" fillId="0" borderId="0" xfId="60" applyNumberFormat="1" applyFont="1" applyFill="1" applyBorder="1" applyAlignment="1" applyProtection="1">
      <alignment horizontal="right" vertical="top"/>
    </xf>
    <xf numFmtId="4" fontId="12" fillId="0" borderId="0" xfId="60" applyNumberFormat="1" applyFont="1" applyFill="1" applyBorder="1" applyAlignment="1" applyProtection="1">
      <alignment horizontal="right" vertical="top"/>
    </xf>
    <xf numFmtId="0" fontId="7" fillId="0" borderId="0" xfId="38" applyFont="1" applyProtection="1"/>
    <xf numFmtId="0" fontId="7" fillId="0" borderId="0" xfId="38" applyNumberFormat="1" applyFont="1" applyBorder="1" applyAlignment="1" applyProtection="1">
      <alignment horizontal="center" vertical="top"/>
    </xf>
    <xf numFmtId="4" fontId="11" fillId="0" borderId="0" xfId="38" applyNumberFormat="1" applyFont="1" applyBorder="1" applyAlignment="1" applyProtection="1">
      <alignment horizontal="left" vertical="top" wrapText="1"/>
    </xf>
    <xf numFmtId="4" fontId="7" fillId="0" borderId="0" xfId="38" applyNumberFormat="1" applyFont="1" applyBorder="1" applyAlignment="1" applyProtection="1">
      <alignment vertical="top" wrapText="1"/>
    </xf>
    <xf numFmtId="0" fontId="7" fillId="0" borderId="0" xfId="38" applyFont="1" applyBorder="1" applyProtection="1"/>
    <xf numFmtId="4" fontId="7" fillId="0" borderId="0" xfId="38" applyNumberFormat="1" applyFont="1" applyBorder="1" applyAlignment="1" applyProtection="1">
      <alignment horizontal="center" wrapText="1"/>
    </xf>
    <xf numFmtId="0" fontId="11" fillId="0" borderId="0" xfId="38" applyNumberFormat="1" applyFont="1" applyBorder="1" applyAlignment="1" applyProtection="1">
      <alignment horizontal="center" vertical="top"/>
    </xf>
    <xf numFmtId="0" fontId="7" fillId="0" borderId="0" xfId="38" applyNumberFormat="1" applyFont="1" applyBorder="1" applyAlignment="1" applyProtection="1">
      <alignment horizontal="center" vertical="top" wrapText="1"/>
    </xf>
    <xf numFmtId="4" fontId="7" fillId="0" borderId="0" xfId="38" applyNumberFormat="1" applyFont="1" applyBorder="1" applyAlignment="1" applyProtection="1">
      <alignment horizontal="center"/>
    </xf>
    <xf numFmtId="4" fontId="11" fillId="0" borderId="0" xfId="38" applyNumberFormat="1" applyFont="1" applyBorder="1" applyAlignment="1" applyProtection="1">
      <alignment horizontal="center" wrapText="1"/>
    </xf>
    <xf numFmtId="4" fontId="7" fillId="0" borderId="0" xfId="38" applyNumberFormat="1" applyFont="1" applyFill="1" applyBorder="1" applyAlignment="1" applyProtection="1">
      <alignment horizontal="center" wrapText="1"/>
    </xf>
    <xf numFmtId="4" fontId="11" fillId="0" borderId="0" xfId="38" applyNumberFormat="1" applyFont="1" applyFill="1" applyBorder="1" applyAlignment="1" applyProtection="1">
      <alignment vertical="top" wrapText="1"/>
    </xf>
    <xf numFmtId="0" fontId="11" fillId="0" borderId="0" xfId="38" applyFont="1" applyFill="1" applyProtection="1"/>
    <xf numFmtId="0" fontId="11" fillId="0" borderId="0" xfId="38" applyFont="1" applyProtection="1"/>
    <xf numFmtId="0" fontId="11" fillId="0" borderId="0" xfId="38" applyFont="1" applyBorder="1" applyAlignment="1" applyProtection="1">
      <alignment vertical="top" wrapText="1"/>
    </xf>
    <xf numFmtId="4" fontId="11" fillId="0" borderId="0" xfId="38" applyNumberFormat="1" applyFont="1" applyBorder="1" applyProtection="1"/>
    <xf numFmtId="0" fontId="7" fillId="7" borderId="4" xfId="38" applyNumberFormat="1" applyFont="1" applyFill="1" applyBorder="1" applyAlignment="1" applyProtection="1">
      <alignment horizontal="center" vertical="top"/>
    </xf>
    <xf numFmtId="16" fontId="7" fillId="8" borderId="3" xfId="38" applyNumberFormat="1" applyFont="1" applyFill="1" applyBorder="1" applyAlignment="1" applyProtection="1">
      <alignment horizontal="center" vertical="top"/>
    </xf>
    <xf numFmtId="4" fontId="11" fillId="0" borderId="0" xfId="38" applyNumberFormat="1" applyFont="1" applyBorder="1" applyAlignment="1" applyProtection="1">
      <alignment horizontal="right"/>
    </xf>
    <xf numFmtId="0" fontId="7" fillId="0" borderId="0" xfId="38" applyFont="1" applyBorder="1" applyAlignment="1" applyProtection="1">
      <alignment vertical="top" wrapText="1"/>
    </xf>
    <xf numFmtId="0" fontId="7" fillId="0" borderId="0" xfId="38" applyFont="1" applyBorder="1" applyAlignment="1" applyProtection="1">
      <alignment horizontal="left" vertical="top" wrapText="1"/>
    </xf>
    <xf numFmtId="0" fontId="7" fillId="0" borderId="0" xfId="38" applyFont="1" applyAlignment="1" applyProtection="1">
      <alignment horizontal="left" vertical="top" wrapText="1"/>
    </xf>
    <xf numFmtId="0" fontId="7" fillId="0" borderId="0" xfId="38" applyNumberFormat="1" applyFont="1" applyBorder="1" applyAlignment="1" applyProtection="1">
      <alignment horizontal="left" vertical="top"/>
    </xf>
    <xf numFmtId="0" fontId="7" fillId="8" borderId="7" xfId="38" applyNumberFormat="1" applyFont="1" applyFill="1" applyBorder="1" applyAlignment="1" applyProtection="1">
      <alignment horizontal="left" vertical="top"/>
    </xf>
    <xf numFmtId="0" fontId="11" fillId="8" borderId="7" xfId="38" applyFont="1" applyFill="1" applyBorder="1" applyAlignment="1" applyProtection="1">
      <alignment vertical="top" wrapText="1"/>
    </xf>
    <xf numFmtId="4" fontId="7" fillId="8" borderId="7" xfId="38" applyNumberFormat="1" applyFont="1" applyFill="1" applyBorder="1" applyAlignment="1" applyProtection="1">
      <alignment horizontal="center"/>
    </xf>
    <xf numFmtId="0" fontId="11" fillId="8" borderId="3" xfId="38" applyNumberFormat="1" applyFont="1" applyFill="1" applyBorder="1" applyAlignment="1" applyProtection="1">
      <alignment horizontal="left" vertical="top"/>
    </xf>
    <xf numFmtId="0" fontId="11" fillId="8" borderId="3" xfId="38" applyFont="1" applyFill="1" applyBorder="1" applyAlignment="1" applyProtection="1">
      <alignment vertical="top" wrapText="1"/>
    </xf>
    <xf numFmtId="2" fontId="7" fillId="8" borderId="3" xfId="38" applyNumberFormat="1" applyFont="1" applyFill="1" applyBorder="1" applyAlignment="1" applyProtection="1">
      <alignment horizontal="center"/>
    </xf>
    <xf numFmtId="4" fontId="11" fillId="8" borderId="3" xfId="38" applyNumberFormat="1" applyFont="1" applyFill="1" applyBorder="1" applyAlignment="1" applyProtection="1">
      <alignment horizontal="right"/>
    </xf>
    <xf numFmtId="2" fontId="7" fillId="0" borderId="0" xfId="38" applyNumberFormat="1" applyFont="1" applyBorder="1" applyAlignment="1" applyProtection="1">
      <alignment horizontal="center"/>
    </xf>
    <xf numFmtId="2" fontId="7" fillId="0" borderId="0" xfId="38" applyNumberFormat="1" applyFont="1" applyBorder="1" applyAlignment="1" applyProtection="1">
      <alignment horizontal="center" wrapText="1"/>
    </xf>
    <xf numFmtId="0" fontId="11" fillId="0" borderId="3" xfId="38" applyFont="1" applyBorder="1" applyAlignment="1" applyProtection="1">
      <alignment vertical="top" wrapText="1"/>
    </xf>
    <xf numFmtId="2" fontId="7" fillId="0" borderId="3" xfId="38" applyNumberFormat="1" applyFont="1" applyBorder="1" applyAlignment="1" applyProtection="1">
      <alignment horizontal="center"/>
    </xf>
    <xf numFmtId="4" fontId="11" fillId="0" borderId="3" xfId="38" applyNumberFormat="1" applyFont="1" applyBorder="1" applyAlignment="1" applyProtection="1">
      <alignment horizontal="right"/>
    </xf>
    <xf numFmtId="0" fontId="7" fillId="5" borderId="7" xfId="38" applyNumberFormat="1" applyFont="1" applyFill="1" applyBorder="1" applyAlignment="1" applyProtection="1">
      <alignment horizontal="left" vertical="top"/>
    </xf>
    <xf numFmtId="0" fontId="11" fillId="5" borderId="7" xfId="38" applyFont="1" applyFill="1" applyBorder="1" applyAlignment="1" applyProtection="1">
      <alignment vertical="top" wrapText="1"/>
    </xf>
    <xf numFmtId="2" fontId="7" fillId="5" borderId="7" xfId="38" applyNumberFormat="1" applyFont="1" applyFill="1" applyBorder="1" applyAlignment="1" applyProtection="1">
      <alignment horizontal="center"/>
    </xf>
    <xf numFmtId="0" fontId="7" fillId="0" borderId="0" xfId="38" applyNumberFormat="1" applyFont="1" applyFill="1" applyBorder="1" applyAlignment="1" applyProtection="1">
      <alignment horizontal="left" vertical="top"/>
    </xf>
    <xf numFmtId="0" fontId="11" fillId="0" borderId="0" xfId="38" applyFont="1" applyFill="1" applyBorder="1" applyAlignment="1" applyProtection="1">
      <alignment vertical="top" wrapText="1"/>
    </xf>
    <xf numFmtId="4" fontId="7" fillId="0" borderId="0" xfId="38" applyNumberFormat="1" applyFont="1" applyFill="1" applyBorder="1" applyAlignment="1" applyProtection="1">
      <alignment horizontal="center"/>
    </xf>
    <xf numFmtId="4" fontId="11" fillId="0" borderId="0" xfId="38" applyNumberFormat="1" applyFont="1" applyFill="1" applyBorder="1" applyAlignment="1" applyProtection="1">
      <alignment horizontal="right"/>
    </xf>
    <xf numFmtId="0" fontId="7" fillId="5" borderId="0" xfId="38" applyNumberFormat="1" applyFont="1" applyFill="1" applyBorder="1" applyAlignment="1" applyProtection="1">
      <alignment horizontal="left" vertical="top"/>
    </xf>
    <xf numFmtId="2" fontId="7" fillId="5" borderId="0" xfId="38" applyNumberFormat="1" applyFont="1" applyFill="1" applyBorder="1" applyAlignment="1" applyProtection="1">
      <alignment horizontal="center"/>
    </xf>
    <xf numFmtId="4" fontId="11" fillId="5" borderId="0" xfId="38" applyNumberFormat="1" applyFont="1" applyFill="1" applyBorder="1" applyAlignment="1" applyProtection="1">
      <alignment horizontal="right"/>
    </xf>
    <xf numFmtId="0" fontId="7" fillId="5" borderId="7" xfId="38" applyFont="1" applyFill="1" applyBorder="1" applyAlignment="1" applyProtection="1">
      <alignment horizontal="left" vertical="top" wrapText="1"/>
    </xf>
    <xf numFmtId="4" fontId="7" fillId="5" borderId="7" xfId="38" applyNumberFormat="1" applyFont="1" applyFill="1" applyBorder="1" applyAlignment="1" applyProtection="1">
      <alignment horizontal="center"/>
    </xf>
    <xf numFmtId="0" fontId="11" fillId="7" borderId="7" xfId="38" applyFont="1" applyFill="1" applyBorder="1" applyAlignment="1" applyProtection="1">
      <alignment vertical="top" wrapText="1"/>
    </xf>
    <xf numFmtId="4" fontId="7" fillId="7" borderId="7" xfId="38" applyNumberFormat="1" applyFont="1" applyFill="1" applyBorder="1" applyAlignment="1" applyProtection="1">
      <alignment horizontal="center"/>
    </xf>
    <xf numFmtId="4" fontId="7" fillId="7" borderId="4" xfId="38" applyNumberFormat="1" applyFont="1" applyFill="1" applyBorder="1" applyAlignment="1" applyProtection="1">
      <alignment horizontal="center"/>
    </xf>
    <xf numFmtId="4" fontId="11" fillId="7" borderId="5" xfId="38" applyNumberFormat="1" applyFont="1" applyFill="1" applyBorder="1" applyAlignment="1" applyProtection="1">
      <alignment horizontal="right"/>
    </xf>
    <xf numFmtId="4" fontId="7" fillId="8" borderId="3" xfId="38" applyNumberFormat="1" applyFont="1" applyFill="1" applyBorder="1" applyAlignment="1" applyProtection="1">
      <alignment horizontal="center"/>
    </xf>
    <xf numFmtId="2" fontId="7" fillId="8" borderId="7" xfId="38" applyNumberFormat="1" applyFont="1" applyFill="1" applyBorder="1" applyAlignment="1" applyProtection="1">
      <alignment horizontal="center"/>
    </xf>
    <xf numFmtId="0" fontId="34" fillId="0" borderId="0" xfId="38" applyFont="1" applyProtection="1"/>
    <xf numFmtId="0" fontId="34" fillId="0" borderId="0" xfId="38" applyFont="1" applyAlignment="1" applyProtection="1">
      <alignment vertical="top" wrapText="1"/>
    </xf>
    <xf numFmtId="2" fontId="7" fillId="7" borderId="7" xfId="38" applyNumberFormat="1" applyFont="1" applyFill="1" applyBorder="1" applyAlignment="1" applyProtection="1">
      <alignment horizontal="center"/>
    </xf>
    <xf numFmtId="4" fontId="7" fillId="0" borderId="0" xfId="38" applyNumberFormat="1" applyFont="1" applyBorder="1" applyAlignment="1" applyProtection="1">
      <alignment horizontal="right"/>
    </xf>
    <xf numFmtId="0" fontId="7" fillId="8" borderId="7" xfId="38" applyFont="1" applyFill="1" applyBorder="1" applyAlignment="1" applyProtection="1">
      <alignment horizontal="left" vertical="top" wrapText="1"/>
    </xf>
    <xf numFmtId="0" fontId="7" fillId="0" borderId="0" xfId="38" applyFont="1" applyFill="1" applyBorder="1" applyAlignment="1" applyProtection="1">
      <alignment horizontal="left" vertical="top" wrapText="1"/>
    </xf>
    <xf numFmtId="0" fontId="7" fillId="0" borderId="0" xfId="38" applyFont="1" applyAlignment="1" applyProtection="1">
      <alignment vertical="top" wrapText="1"/>
    </xf>
    <xf numFmtId="0" fontId="7" fillId="0" borderId="3" xfId="38" applyFont="1" applyBorder="1" applyAlignment="1" applyProtection="1">
      <alignment horizontal="left" vertical="top" wrapText="1"/>
    </xf>
    <xf numFmtId="0" fontId="11" fillId="5" borderId="0" xfId="38" applyFont="1" applyFill="1" applyBorder="1" applyAlignment="1" applyProtection="1">
      <alignment vertical="top" wrapText="1"/>
    </xf>
    <xf numFmtId="0" fontId="11" fillId="7" borderId="4" xfId="38" applyFont="1" applyFill="1" applyBorder="1" applyAlignment="1" applyProtection="1">
      <alignment horizontal="left" vertical="top" wrapText="1"/>
    </xf>
    <xf numFmtId="0" fontId="11" fillId="7" borderId="5" xfId="38" applyFont="1" applyFill="1" applyBorder="1" applyAlignment="1" applyProtection="1">
      <alignment horizontal="left" vertical="top" wrapText="1"/>
    </xf>
    <xf numFmtId="0" fontId="11" fillId="8" borderId="3" xfId="38" applyFont="1" applyFill="1" applyBorder="1" applyAlignment="1" applyProtection="1">
      <alignment horizontal="left" vertical="top" wrapText="1"/>
    </xf>
    <xf numFmtId="0" fontId="11" fillId="5" borderId="0" xfId="38" applyFont="1" applyFill="1" applyBorder="1" applyAlignment="1" applyProtection="1">
      <alignment horizontal="left" vertical="top" wrapText="1"/>
    </xf>
    <xf numFmtId="0" fontId="11" fillId="8" borderId="7" xfId="38" applyFont="1" applyFill="1" applyBorder="1" applyAlignment="1" applyProtection="1">
      <alignment horizontal="left" vertical="top" wrapText="1"/>
    </xf>
    <xf numFmtId="0" fontId="11" fillId="7" borderId="7" xfId="38" applyFont="1" applyFill="1" applyBorder="1" applyAlignment="1" applyProtection="1">
      <alignment horizontal="left" vertical="top" wrapText="1"/>
    </xf>
    <xf numFmtId="168" fontId="11" fillId="0" borderId="0" xfId="38" applyNumberFormat="1" applyFont="1" applyFill="1" applyBorder="1" applyAlignment="1" applyProtection="1">
      <alignment wrapText="1"/>
    </xf>
    <xf numFmtId="175" fontId="11" fillId="8" borderId="7" xfId="38" applyNumberFormat="1" applyFont="1" applyFill="1" applyBorder="1" applyAlignment="1" applyProtection="1">
      <alignment horizontal="right"/>
    </xf>
    <xf numFmtId="175" fontId="11" fillId="5" borderId="7" xfId="38" applyNumberFormat="1" applyFont="1" applyFill="1" applyBorder="1" applyAlignment="1" applyProtection="1">
      <alignment horizontal="right"/>
    </xf>
    <xf numFmtId="175" fontId="11" fillId="7" borderId="7" xfId="38" applyNumberFormat="1" applyFont="1" applyFill="1" applyBorder="1" applyAlignment="1" applyProtection="1">
      <alignment horizontal="right"/>
    </xf>
    <xf numFmtId="0" fontId="5" fillId="0" borderId="0" xfId="10" applyNumberFormat="1" applyFont="1" applyFill="1" applyBorder="1" applyAlignment="1" applyProtection="1">
      <alignment vertical="top"/>
    </xf>
    <xf numFmtId="0" fontId="7" fillId="0" borderId="0" xfId="38" applyNumberFormat="1" applyFont="1" applyBorder="1" applyAlignment="1" applyProtection="1">
      <alignment horizontal="left" vertical="top" wrapText="1"/>
    </xf>
    <xf numFmtId="2" fontId="11" fillId="5" borderId="7" xfId="38" applyNumberFormat="1" applyFont="1" applyFill="1" applyBorder="1" applyAlignment="1" applyProtection="1">
      <alignment horizontal="left"/>
    </xf>
    <xf numFmtId="0" fontId="4" fillId="0" borderId="0" xfId="0" applyFont="1" applyAlignment="1">
      <alignment horizontal="justify" vertical="top" wrapText="1"/>
    </xf>
    <xf numFmtId="1" fontId="12" fillId="0" borderId="0" xfId="10" applyNumberFormat="1" applyFont="1" applyFill="1" applyBorder="1" applyAlignment="1" applyProtection="1">
      <alignment horizontal="center" vertical="top" wrapText="1"/>
    </xf>
    <xf numFmtId="0" fontId="5" fillId="0" borderId="0" xfId="10" applyNumberFormat="1" applyFont="1" applyFill="1" applyBorder="1" applyAlignment="1" applyProtection="1">
      <alignment horizontal="center" vertical="top" wrapText="1"/>
    </xf>
    <xf numFmtId="1" fontId="11" fillId="0" borderId="0" xfId="10" applyNumberFormat="1" applyFont="1" applyFill="1" applyBorder="1" applyAlignment="1" applyProtection="1">
      <alignment horizontal="center" vertical="top" wrapText="1"/>
    </xf>
    <xf numFmtId="0" fontId="36" fillId="0" borderId="0" xfId="0" applyFont="1"/>
    <xf numFmtId="0" fontId="7" fillId="0" borderId="0" xfId="38" applyFont="1" applyAlignment="1" applyProtection="1">
      <alignment vertical="center" wrapText="1"/>
    </xf>
    <xf numFmtId="0" fontId="36" fillId="0" borderId="0" xfId="10" applyNumberFormat="1" applyFont="1" applyFill="1" applyBorder="1" applyAlignment="1" applyProtection="1">
      <alignment vertical="top"/>
    </xf>
    <xf numFmtId="0" fontId="4" fillId="0" borderId="0" xfId="0" applyFont="1" applyBorder="1" applyProtection="1"/>
    <xf numFmtId="168" fontId="4" fillId="0" borderId="0" xfId="0" applyNumberFormat="1" applyFont="1" applyBorder="1" applyProtection="1"/>
    <xf numFmtId="0" fontId="4" fillId="0" borderId="0" xfId="0" applyFont="1" applyProtection="1"/>
    <xf numFmtId="0" fontId="36" fillId="0" borderId="0" xfId="0" applyFont="1" applyBorder="1" applyProtection="1"/>
    <xf numFmtId="0" fontId="6" fillId="0" borderId="0" xfId="0" applyFont="1" applyBorder="1" applyProtection="1"/>
    <xf numFmtId="0" fontId="36" fillId="0" borderId="0" xfId="0" applyFont="1" applyBorder="1" applyAlignment="1" applyProtection="1"/>
    <xf numFmtId="0" fontId="8" fillId="4" borderId="6" xfId="0" applyFont="1" applyFill="1" applyBorder="1" applyProtection="1"/>
    <xf numFmtId="0" fontId="4" fillId="4" borderId="4" xfId="0" applyFont="1" applyFill="1" applyBorder="1" applyProtection="1"/>
    <xf numFmtId="168" fontId="4" fillId="4" borderId="5" xfId="0" applyNumberFormat="1" applyFont="1" applyFill="1" applyBorder="1" applyProtection="1"/>
    <xf numFmtId="168" fontId="4" fillId="0" borderId="0" xfId="0" applyNumberFormat="1" applyFont="1" applyProtection="1"/>
    <xf numFmtId="0" fontId="20" fillId="0" borderId="0" xfId="0" applyNumberFormat="1" applyFont="1" applyFill="1" applyProtection="1"/>
    <xf numFmtId="0" fontId="20" fillId="0" borderId="0" xfId="0" applyFont="1" applyFill="1" applyProtection="1"/>
    <xf numFmtId="168" fontId="20" fillId="0" borderId="0" xfId="0" applyNumberFormat="1" applyFont="1" applyFill="1" applyProtection="1"/>
    <xf numFmtId="0" fontId="6" fillId="5" borderId="0" xfId="0" applyNumberFormat="1" applyFont="1" applyFill="1" applyProtection="1"/>
    <xf numFmtId="169" fontId="4" fillId="0" borderId="0" xfId="0" applyNumberFormat="1" applyFont="1" applyProtection="1"/>
    <xf numFmtId="0" fontId="0" fillId="0" borderId="0" xfId="0" applyProtection="1"/>
    <xf numFmtId="0" fontId="4" fillId="0" borderId="0" xfId="0" applyNumberFormat="1" applyFont="1" applyProtection="1"/>
    <xf numFmtId="0" fontId="36" fillId="6" borderId="0" xfId="0" applyNumberFormat="1" applyFont="1" applyFill="1" applyProtection="1"/>
    <xf numFmtId="0" fontId="36" fillId="6" borderId="0" xfId="0" applyFont="1" applyFill="1" applyProtection="1"/>
    <xf numFmtId="0" fontId="36" fillId="6" borderId="0" xfId="0" applyFont="1" applyFill="1" applyAlignment="1" applyProtection="1">
      <alignment horizontal="right"/>
    </xf>
    <xf numFmtId="44" fontId="36" fillId="6" borderId="0" xfId="0" applyNumberFormat="1" applyFont="1" applyFill="1" applyProtection="1"/>
    <xf numFmtId="0" fontId="35" fillId="0" borderId="0" xfId="0" applyFont="1" applyProtection="1"/>
    <xf numFmtId="0" fontId="4" fillId="0" borderId="0" xfId="0" applyFont="1" applyFill="1" applyProtection="1"/>
    <xf numFmtId="9" fontId="36" fillId="6" borderId="0" xfId="0" applyNumberFormat="1" applyFont="1" applyFill="1" applyProtection="1"/>
    <xf numFmtId="0" fontId="3" fillId="6" borderId="0" xfId="0" applyNumberFormat="1" applyFont="1" applyFill="1" applyProtection="1"/>
    <xf numFmtId="0" fontId="20" fillId="6" borderId="0" xfId="0" applyFont="1" applyFill="1" applyProtection="1"/>
    <xf numFmtId="9" fontId="20" fillId="6" borderId="0" xfId="0" applyNumberFormat="1" applyFont="1" applyFill="1" applyProtection="1"/>
    <xf numFmtId="44" fontId="20" fillId="6" borderId="0" xfId="0" applyNumberFormat="1" applyFont="1" applyFill="1" applyProtection="1"/>
    <xf numFmtId="0" fontId="3" fillId="4" borderId="4" xfId="0" applyNumberFormat="1" applyFont="1" applyFill="1" applyBorder="1" applyProtection="1"/>
    <xf numFmtId="0" fontId="20" fillId="4" borderId="4" xfId="0" applyFont="1" applyFill="1" applyBorder="1" applyProtection="1"/>
    <xf numFmtId="9" fontId="20" fillId="4" borderId="4" xfId="0" applyNumberFormat="1" applyFont="1" applyFill="1" applyBorder="1" applyProtection="1"/>
    <xf numFmtId="44" fontId="20" fillId="4" borderId="4" xfId="0" applyNumberFormat="1" applyFont="1" applyFill="1" applyBorder="1" applyProtection="1"/>
    <xf numFmtId="9" fontId="36" fillId="9" borderId="14" xfId="0" applyNumberFormat="1" applyFont="1" applyFill="1" applyBorder="1" applyProtection="1">
      <protection locked="0"/>
    </xf>
    <xf numFmtId="0" fontId="7" fillId="0" borderId="0" xfId="38" applyFont="1" applyFill="1" applyAlignment="1" applyProtection="1">
      <alignment horizontal="right"/>
    </xf>
    <xf numFmtId="49" fontId="7" fillId="0" borderId="0" xfId="38" applyNumberFormat="1" applyFont="1" applyAlignment="1" applyProtection="1">
      <alignment horizontal="left"/>
    </xf>
    <xf numFmtId="49" fontId="11" fillId="0" borderId="0" xfId="38" applyNumberFormat="1" applyFont="1" applyAlignment="1" applyProtection="1">
      <alignment horizontal="left"/>
    </xf>
    <xf numFmtId="0" fontId="7" fillId="0" borderId="0" xfId="38" applyFont="1" applyFill="1" applyBorder="1" applyAlignment="1" applyProtection="1">
      <alignment horizontal="right"/>
    </xf>
    <xf numFmtId="0" fontId="11" fillId="0" borderId="0" xfId="38" applyFont="1" applyAlignment="1" applyProtection="1">
      <alignment horizontal="center"/>
    </xf>
    <xf numFmtId="4" fontId="7" fillId="0" borderId="0" xfId="38" applyNumberFormat="1" applyFont="1" applyFill="1" applyBorder="1" applyAlignment="1" applyProtection="1">
      <alignment horizontal="right"/>
    </xf>
    <xf numFmtId="0" fontId="4" fillId="0" borderId="0" xfId="0" applyFont="1" applyAlignment="1" applyProtection="1">
      <alignment horizontal="justify" vertical="top" wrapText="1"/>
    </xf>
    <xf numFmtId="0" fontId="6" fillId="3" borderId="2" xfId="0" applyFont="1" applyFill="1" applyBorder="1" applyAlignment="1" applyProtection="1">
      <alignment horizontal="left" vertical="top"/>
    </xf>
    <xf numFmtId="0" fontId="6" fillId="3" borderId="2" xfId="0" applyNumberFormat="1" applyFont="1" applyFill="1" applyBorder="1" applyProtection="1"/>
    <xf numFmtId="0" fontId="6" fillId="3" borderId="2" xfId="0" applyFont="1" applyFill="1" applyBorder="1" applyAlignment="1" applyProtection="1">
      <alignment horizontal="center"/>
    </xf>
    <xf numFmtId="0" fontId="6" fillId="0" borderId="0" xfId="0" applyFont="1" applyProtection="1"/>
    <xf numFmtId="49" fontId="11" fillId="7" borderId="6" xfId="38" applyNumberFormat="1" applyFont="1" applyFill="1" applyBorder="1" applyAlignment="1" applyProtection="1">
      <alignment horizontal="left"/>
    </xf>
    <xf numFmtId="49" fontId="11" fillId="8" borderId="3" xfId="38" applyNumberFormat="1" applyFont="1" applyFill="1" applyBorder="1" applyAlignment="1" applyProtection="1">
      <alignment horizontal="left"/>
    </xf>
    <xf numFmtId="49" fontId="9" fillId="0" borderId="0" xfId="0" applyNumberFormat="1" applyFont="1" applyAlignment="1" applyProtection="1">
      <alignment horizontal="left" vertical="top"/>
    </xf>
    <xf numFmtId="0" fontId="9" fillId="0" borderId="0" xfId="0" applyNumberFormat="1" applyFont="1" applyAlignment="1" applyProtection="1">
      <alignment horizontal="justify" vertical="top" wrapText="1"/>
    </xf>
    <xf numFmtId="0" fontId="9" fillId="0" borderId="0" xfId="0" applyFont="1" applyAlignment="1" applyProtection="1">
      <alignment horizontal="right" vertical="top"/>
    </xf>
    <xf numFmtId="4" fontId="9" fillId="0" borderId="0" xfId="0" applyNumberFormat="1" applyFont="1" applyAlignment="1" applyProtection="1">
      <alignment horizontal="right" vertical="top"/>
    </xf>
    <xf numFmtId="167" fontId="9" fillId="0" borderId="0" xfId="0" applyNumberFormat="1" applyFont="1" applyAlignment="1" applyProtection="1">
      <alignment horizontal="right" vertical="top"/>
    </xf>
    <xf numFmtId="49" fontId="7" fillId="0" borderId="0" xfId="38" applyNumberFormat="1" applyFont="1" applyBorder="1" applyAlignment="1" applyProtection="1">
      <alignment horizontal="left"/>
    </xf>
    <xf numFmtId="169" fontId="7" fillId="0" borderId="0" xfId="1" applyNumberFormat="1" applyFont="1" applyBorder="1" applyProtection="1"/>
    <xf numFmtId="4" fontId="11" fillId="8" borderId="7" xfId="38" applyNumberFormat="1" applyFont="1" applyFill="1" applyBorder="1" applyAlignment="1" applyProtection="1">
      <alignment horizontal="left"/>
    </xf>
    <xf numFmtId="4" fontId="7" fillId="8" borderId="7" xfId="38" applyNumberFormat="1" applyFont="1" applyFill="1" applyBorder="1" applyAlignment="1" applyProtection="1">
      <alignment horizontal="right"/>
    </xf>
    <xf numFmtId="4" fontId="7" fillId="8" borderId="3" xfId="38" applyNumberFormat="1" applyFont="1" applyFill="1" applyBorder="1" applyAlignment="1" applyProtection="1">
      <alignment horizontal="right"/>
    </xf>
    <xf numFmtId="0" fontId="7" fillId="0" borderId="0" xfId="38" applyFont="1" applyAlignment="1" applyProtection="1">
      <alignment horizontal="left"/>
    </xf>
    <xf numFmtId="49" fontId="11" fillId="5" borderId="0" xfId="38" applyNumberFormat="1" applyFont="1" applyFill="1" applyAlignment="1" applyProtection="1">
      <alignment horizontal="left"/>
    </xf>
    <xf numFmtId="0" fontId="7" fillId="5" borderId="0" xfId="38" applyFont="1" applyFill="1" applyAlignment="1" applyProtection="1">
      <alignment horizontal="left"/>
    </xf>
    <xf numFmtId="4" fontId="7" fillId="5" borderId="7" xfId="38" applyNumberFormat="1" applyFont="1" applyFill="1" applyBorder="1" applyAlignment="1" applyProtection="1">
      <alignment horizontal="right"/>
    </xf>
    <xf numFmtId="49" fontId="7" fillId="0" borderId="3" xfId="38" applyNumberFormat="1" applyFont="1" applyBorder="1" applyAlignment="1" applyProtection="1">
      <alignment horizontal="left"/>
    </xf>
    <xf numFmtId="4" fontId="7" fillId="0" borderId="3" xfId="38" applyNumberFormat="1" applyFont="1" applyFill="1" applyBorder="1" applyAlignment="1" applyProtection="1">
      <alignment horizontal="right"/>
    </xf>
    <xf numFmtId="4" fontId="11" fillId="0" borderId="0" xfId="38" applyNumberFormat="1" applyFont="1" applyFill="1" applyBorder="1" applyAlignment="1" applyProtection="1">
      <alignment horizontal="left"/>
    </xf>
    <xf numFmtId="0" fontId="7" fillId="8" borderId="3" xfId="38" applyFont="1" applyFill="1" applyBorder="1" applyAlignment="1" applyProtection="1">
      <alignment horizontal="left"/>
    </xf>
    <xf numFmtId="4" fontId="7" fillId="5" borderId="0" xfId="38" applyNumberFormat="1" applyFont="1" applyFill="1" applyBorder="1" applyAlignment="1" applyProtection="1">
      <alignment horizontal="right"/>
    </xf>
    <xf numFmtId="0" fontId="11" fillId="5" borderId="0" xfId="38" applyFont="1" applyFill="1" applyProtection="1"/>
    <xf numFmtId="0" fontId="7" fillId="0" borderId="0" xfId="38" applyFont="1" applyAlignment="1" applyProtection="1">
      <alignment horizontal="justify" vertical="top" wrapText="1"/>
    </xf>
    <xf numFmtId="4" fontId="11" fillId="5" borderId="7" xfId="38" applyNumberFormat="1" applyFont="1" applyFill="1" applyBorder="1" applyAlignment="1" applyProtection="1">
      <alignment horizontal="left"/>
    </xf>
    <xf numFmtId="4" fontId="11" fillId="7" borderId="7" xfId="38" applyNumberFormat="1" applyFont="1" applyFill="1" applyBorder="1" applyAlignment="1" applyProtection="1">
      <alignment horizontal="left"/>
    </xf>
    <xf numFmtId="0" fontId="7" fillId="7" borderId="7" xfId="38" applyFont="1" applyFill="1" applyBorder="1" applyAlignment="1" applyProtection="1">
      <alignment horizontal="left" vertical="top" wrapText="1"/>
    </xf>
    <xf numFmtId="4" fontId="7" fillId="7" borderId="7" xfId="38" applyNumberFormat="1" applyFont="1" applyFill="1" applyBorder="1" applyAlignment="1" applyProtection="1">
      <alignment horizontal="right"/>
    </xf>
    <xf numFmtId="0" fontId="11" fillId="7" borderId="4" xfId="38" applyFont="1" applyFill="1" applyBorder="1" applyAlignment="1" applyProtection="1">
      <alignment horizontal="justify"/>
    </xf>
    <xf numFmtId="0" fontId="7" fillId="7" borderId="4" xfId="38" applyFont="1" applyFill="1" applyBorder="1" applyAlignment="1" applyProtection="1">
      <alignment horizontal="left" vertical="top" wrapText="1"/>
    </xf>
    <xf numFmtId="4" fontId="7" fillId="7" borderId="4" xfId="38" applyNumberFormat="1" applyFont="1" applyFill="1" applyBorder="1" applyAlignment="1" applyProtection="1">
      <alignment horizontal="right"/>
    </xf>
    <xf numFmtId="0" fontId="11" fillId="8" borderId="3" xfId="38" applyFont="1" applyFill="1" applyBorder="1" applyAlignment="1" applyProtection="1">
      <alignment horizontal="justify"/>
    </xf>
    <xf numFmtId="0" fontId="7" fillId="8" borderId="3" xfId="38" applyFont="1" applyFill="1" applyBorder="1" applyAlignment="1" applyProtection="1">
      <alignment horizontal="left" vertical="top" wrapText="1"/>
    </xf>
    <xf numFmtId="0" fontId="11" fillId="8" borderId="3" xfId="38" applyFont="1" applyFill="1" applyBorder="1" applyProtection="1"/>
    <xf numFmtId="0" fontId="11" fillId="8" borderId="3" xfId="38" applyFont="1" applyFill="1" applyBorder="1" applyAlignment="1" applyProtection="1">
      <alignment horizontal="left" wrapText="1"/>
    </xf>
    <xf numFmtId="0" fontId="7" fillId="5" borderId="0" xfId="38" applyFont="1" applyFill="1" applyAlignment="1" applyProtection="1">
      <alignment horizontal="left" vertical="top" wrapText="1"/>
    </xf>
    <xf numFmtId="0" fontId="11" fillId="5" borderId="0" xfId="38" applyFont="1" applyFill="1" applyAlignment="1" applyProtection="1">
      <alignment horizontal="left" wrapText="1"/>
    </xf>
    <xf numFmtId="0" fontId="11" fillId="8" borderId="3" xfId="38" applyFont="1" applyFill="1" applyBorder="1" applyAlignment="1" applyProtection="1"/>
    <xf numFmtId="49" fontId="11" fillId="8" borderId="7" xfId="38" applyNumberFormat="1" applyFont="1" applyFill="1" applyBorder="1" applyAlignment="1" applyProtection="1">
      <alignment horizontal="left"/>
    </xf>
    <xf numFmtId="49" fontId="11" fillId="0" borderId="0" xfId="38" applyNumberFormat="1" applyFont="1" applyBorder="1" applyAlignment="1" applyProtection="1">
      <alignment horizontal="left"/>
    </xf>
    <xf numFmtId="0" fontId="11" fillId="0" borderId="0" xfId="38" applyFont="1" applyBorder="1" applyAlignment="1" applyProtection="1">
      <alignment horizontal="center"/>
    </xf>
    <xf numFmtId="0" fontId="11" fillId="8" borderId="3" xfId="38" applyFont="1" applyFill="1" applyBorder="1" applyAlignment="1" applyProtection="1">
      <alignment horizontal="left"/>
    </xf>
    <xf numFmtId="0" fontId="11" fillId="0" borderId="0" xfId="38" applyFont="1" applyAlignment="1" applyProtection="1">
      <alignment horizontal="left"/>
    </xf>
    <xf numFmtId="169" fontId="7" fillId="0" borderId="0" xfId="1" applyNumberFormat="1" applyFont="1" applyProtection="1"/>
    <xf numFmtId="0" fontId="7" fillId="0" borderId="0" xfId="38" applyFont="1" applyAlignment="1" applyProtection="1">
      <alignment horizontal="center" vertical="top" wrapText="1"/>
    </xf>
    <xf numFmtId="167" fontId="9" fillId="9" borderId="0" xfId="0" applyNumberFormat="1" applyFont="1" applyFill="1" applyAlignment="1" applyProtection="1">
      <alignment horizontal="right" vertical="top"/>
      <protection locked="0"/>
    </xf>
    <xf numFmtId="169" fontId="9" fillId="0" borderId="0" xfId="0" applyNumberFormat="1" applyFont="1" applyAlignment="1" applyProtection="1">
      <alignment horizontal="right" vertical="top" indent="1"/>
    </xf>
    <xf numFmtId="49" fontId="9" fillId="0" borderId="0" xfId="0" applyNumberFormat="1" applyFont="1" applyAlignment="1" applyProtection="1">
      <alignment vertical="top"/>
    </xf>
    <xf numFmtId="0" fontId="7" fillId="0" borderId="0" xfId="0" applyFont="1" applyAlignment="1" applyProtection="1">
      <alignment horizontal="right" vertical="top"/>
    </xf>
    <xf numFmtId="0" fontId="6" fillId="3" borderId="2" xfId="0" applyFont="1" applyFill="1" applyBorder="1" applyAlignment="1" applyProtection="1">
      <alignment horizontal="center" vertical="top"/>
    </xf>
    <xf numFmtId="49" fontId="9" fillId="0" borderId="0" xfId="0" applyNumberFormat="1" applyFont="1" applyAlignment="1" applyProtection="1">
      <alignment horizontal="center" vertical="top"/>
    </xf>
    <xf numFmtId="0" fontId="7" fillId="0" borderId="0" xfId="60" applyNumberFormat="1" applyFont="1" applyFill="1" applyBorder="1" applyAlignment="1" applyProtection="1">
      <alignment horizontal="right" vertical="top"/>
    </xf>
    <xf numFmtId="0" fontId="9" fillId="0" borderId="0" xfId="10" applyFont="1" applyFill="1" applyProtection="1"/>
    <xf numFmtId="39" fontId="9" fillId="0" borderId="0" xfId="10" applyNumberFormat="1" applyFont="1" applyFill="1" applyAlignment="1" applyProtection="1">
      <alignment horizontal="left" vertical="top" wrapText="1"/>
    </xf>
    <xf numFmtId="0" fontId="9" fillId="0" borderId="0" xfId="10" applyNumberFormat="1" applyFont="1" applyFill="1" applyBorder="1" applyAlignment="1" applyProtection="1">
      <alignment horizontal="right" vertical="top" wrapText="1"/>
    </xf>
    <xf numFmtId="3" fontId="7" fillId="0" borderId="0" xfId="52" applyNumberFormat="1" applyFont="1" applyFill="1" applyBorder="1" applyAlignment="1" applyProtection="1">
      <alignment horizontal="right" vertical="top" wrapText="1"/>
    </xf>
    <xf numFmtId="4" fontId="11" fillId="7" borderId="7" xfId="38" applyNumberFormat="1" applyFont="1" applyFill="1" applyBorder="1" applyAlignment="1" applyProtection="1">
      <alignment horizontal="center"/>
    </xf>
    <xf numFmtId="171" fontId="7" fillId="0" borderId="0" xfId="10" applyNumberFormat="1" applyFont="1" applyBorder="1" applyAlignment="1" applyProtection="1">
      <alignment vertical="center" wrapText="1"/>
    </xf>
    <xf numFmtId="3" fontId="7" fillId="0" borderId="0" xfId="10" applyNumberFormat="1" applyFont="1" applyBorder="1" applyAlignment="1" applyProtection="1">
      <alignment vertical="center"/>
    </xf>
    <xf numFmtId="171" fontId="7" fillId="0" borderId="0" xfId="10" applyNumberFormat="1" applyFont="1" applyBorder="1" applyAlignment="1" applyProtection="1">
      <alignment horizontal="center" vertical="center"/>
    </xf>
    <xf numFmtId="167" fontId="7" fillId="0" borderId="0" xfId="10" applyNumberFormat="1" applyFont="1" applyBorder="1" applyAlignment="1" applyProtection="1">
      <alignment vertical="center"/>
    </xf>
    <xf numFmtId="1" fontId="7" fillId="0" borderId="0" xfId="10" applyNumberFormat="1" applyFont="1" applyFill="1" applyBorder="1" applyAlignment="1" applyProtection="1">
      <alignment horizontal="right" vertical="top" wrapText="1"/>
    </xf>
    <xf numFmtId="49" fontId="9" fillId="0" borderId="0" xfId="10" applyNumberFormat="1" applyFont="1" applyFill="1" applyBorder="1" applyAlignment="1" applyProtection="1">
      <alignment horizontal="left" wrapText="1"/>
    </xf>
    <xf numFmtId="49" fontId="30" fillId="0" borderId="0" xfId="10" applyNumberFormat="1" applyFont="1" applyFill="1" applyBorder="1" applyAlignment="1" applyProtection="1">
      <alignment horizontal="center"/>
    </xf>
    <xf numFmtId="0" fontId="31" fillId="0" borderId="0" xfId="10" applyFont="1" applyFill="1" applyBorder="1" applyAlignment="1" applyProtection="1">
      <alignment horizontal="center" vertical="center" wrapText="1"/>
    </xf>
    <xf numFmtId="170" fontId="7" fillId="0" borderId="0" xfId="10" applyNumberFormat="1" applyFont="1" applyFill="1" applyBorder="1" applyProtection="1"/>
    <xf numFmtId="170" fontId="11" fillId="0" borderId="0" xfId="10" applyNumberFormat="1" applyFont="1" applyFill="1" applyBorder="1" applyProtection="1"/>
    <xf numFmtId="0" fontId="6" fillId="3" borderId="2" xfId="0" applyFont="1" applyFill="1" applyBorder="1" applyAlignment="1" applyProtection="1">
      <alignment vertical="top"/>
    </xf>
    <xf numFmtId="0" fontId="4" fillId="0" borderId="0" xfId="0" applyFont="1" applyAlignment="1" applyProtection="1">
      <alignment vertical="top"/>
    </xf>
    <xf numFmtId="0" fontId="9" fillId="0" borderId="0" xfId="0" applyFont="1" applyProtection="1"/>
    <xf numFmtId="0" fontId="9" fillId="0" borderId="0" xfId="0" applyNumberFormat="1" applyFont="1" applyProtection="1"/>
    <xf numFmtId="0" fontId="9" fillId="0" borderId="0" xfId="0" applyFont="1" applyAlignment="1" applyProtection="1">
      <alignment horizontal="right"/>
    </xf>
    <xf numFmtId="4" fontId="9" fillId="0" borderId="0" xfId="0" applyNumberFormat="1" applyFont="1" applyAlignment="1" applyProtection="1">
      <alignment horizontal="right"/>
    </xf>
    <xf numFmtId="49" fontId="9" fillId="0" borderId="0" xfId="0" applyNumberFormat="1" applyFont="1" applyFill="1" applyAlignment="1" applyProtection="1">
      <alignment vertical="top"/>
    </xf>
    <xf numFmtId="0" fontId="7" fillId="0" borderId="0" xfId="0" applyNumberFormat="1" applyFont="1" applyFill="1" applyBorder="1" applyAlignment="1" applyProtection="1">
      <alignment horizontal="justify" vertical="top" wrapText="1"/>
    </xf>
    <xf numFmtId="0" fontId="4" fillId="0" borderId="0" xfId="0" applyFont="1" applyFill="1" applyAlignment="1" applyProtection="1">
      <alignment vertical="top"/>
    </xf>
    <xf numFmtId="0" fontId="9" fillId="0" borderId="0" xfId="0" applyNumberFormat="1" applyFont="1" applyFill="1" applyAlignment="1" applyProtection="1">
      <alignment horizontal="justify" vertical="top" wrapText="1"/>
    </xf>
    <xf numFmtId="0" fontId="9" fillId="0" borderId="0" xfId="0" applyFont="1" applyAlignment="1" applyProtection="1"/>
    <xf numFmtId="0" fontId="12" fillId="0" borderId="0" xfId="0" applyNumberFormat="1" applyFont="1" applyFill="1" applyBorder="1" applyAlignment="1" applyProtection="1">
      <alignment horizontal="justify" vertical="top" wrapText="1"/>
    </xf>
    <xf numFmtId="0" fontId="9" fillId="0" borderId="0" xfId="0" applyFont="1" applyAlignment="1" applyProtection="1">
      <alignment vertical="top"/>
    </xf>
    <xf numFmtId="0" fontId="7" fillId="0" borderId="0" xfId="0" applyNumberFormat="1" applyFont="1" applyBorder="1" applyAlignment="1" applyProtection="1">
      <alignment horizontal="justify" vertical="top" wrapText="1"/>
    </xf>
    <xf numFmtId="0" fontId="12" fillId="0" borderId="0" xfId="0" applyNumberFormat="1" applyFont="1" applyBorder="1" applyAlignment="1" applyProtection="1">
      <alignment horizontal="justify" vertical="top" wrapText="1"/>
    </xf>
    <xf numFmtId="0" fontId="7" fillId="0" borderId="0" xfId="0" applyNumberFormat="1" applyFont="1" applyBorder="1" applyAlignment="1" applyProtection="1">
      <alignment horizontal="justify" vertical="center" wrapText="1"/>
    </xf>
    <xf numFmtId="4" fontId="9" fillId="0" borderId="0" xfId="0" applyNumberFormat="1" applyFont="1" applyFill="1" applyAlignment="1" applyProtection="1">
      <alignment horizontal="right" vertical="top"/>
    </xf>
    <xf numFmtId="0" fontId="7" fillId="0" borderId="0" xfId="0" applyNumberFormat="1" applyFont="1" applyBorder="1" applyAlignment="1" applyProtection="1">
      <alignment horizontal="left" vertical="center" wrapText="1"/>
    </xf>
    <xf numFmtId="0" fontId="28" fillId="0" borderId="0" xfId="0" applyFont="1" applyProtection="1"/>
    <xf numFmtId="0" fontId="7" fillId="0" borderId="0" xfId="0" applyNumberFormat="1" applyFont="1" applyAlignment="1" applyProtection="1">
      <alignment horizontal="justify" vertical="top" wrapText="1"/>
    </xf>
    <xf numFmtId="0" fontId="13" fillId="0" borderId="0" xfId="0" applyNumberFormat="1" applyFont="1" applyAlignment="1" applyProtection="1">
      <alignment horizontal="justify" vertical="top" wrapText="1"/>
    </xf>
    <xf numFmtId="49" fontId="7" fillId="0" borderId="0" xfId="0" applyNumberFormat="1" applyFont="1" applyFill="1" applyAlignment="1" applyProtection="1">
      <alignment vertical="top"/>
    </xf>
    <xf numFmtId="0" fontId="7" fillId="0" borderId="0" xfId="0" applyFont="1" applyFill="1" applyAlignment="1" applyProtection="1">
      <alignment horizontal="right" vertical="top"/>
    </xf>
    <xf numFmtId="4" fontId="7" fillId="0" borderId="0" xfId="0" applyNumberFormat="1" applyFont="1" applyFill="1" applyAlignment="1" applyProtection="1">
      <alignment horizontal="right" vertical="top"/>
    </xf>
    <xf numFmtId="0" fontId="7" fillId="0" borderId="0" xfId="0" applyFont="1" applyFill="1" applyProtection="1"/>
    <xf numFmtId="0" fontId="9" fillId="0" borderId="0" xfId="0" applyFont="1" applyFill="1" applyAlignment="1" applyProtection="1">
      <alignment horizontal="right" vertical="top"/>
    </xf>
    <xf numFmtId="167" fontId="9" fillId="0" borderId="0" xfId="0" applyNumberFormat="1" applyFont="1" applyFill="1" applyAlignment="1" applyProtection="1">
      <alignment horizontal="right" vertical="top"/>
    </xf>
    <xf numFmtId="0" fontId="9" fillId="0" borderId="0" xfId="0" applyFont="1" applyFill="1" applyProtection="1"/>
    <xf numFmtId="49" fontId="9" fillId="0" borderId="0" xfId="0" applyNumberFormat="1" applyFont="1" applyAlignment="1" applyProtection="1">
      <alignment horizontal="right" vertical="top"/>
    </xf>
    <xf numFmtId="49" fontId="9" fillId="0" borderId="0" xfId="0" applyNumberFormat="1" applyFont="1" applyFill="1" applyAlignment="1" applyProtection="1">
      <alignment horizontal="left" vertical="top"/>
    </xf>
    <xf numFmtId="0" fontId="27" fillId="0" borderId="0" xfId="0" applyNumberFormat="1" applyFont="1" applyAlignment="1" applyProtection="1">
      <alignment horizontal="justify" vertical="top" wrapText="1"/>
    </xf>
    <xf numFmtId="0" fontId="21" fillId="0" borderId="0" xfId="0" applyFont="1" applyAlignment="1" applyProtection="1">
      <alignment horizontal="right"/>
    </xf>
    <xf numFmtId="9" fontId="21" fillId="0" borderId="0" xfId="0" applyNumberFormat="1" applyFont="1" applyAlignment="1" applyProtection="1">
      <alignment horizontal="right"/>
    </xf>
    <xf numFmtId="167" fontId="21" fillId="0" borderId="0" xfId="0" applyNumberFormat="1" applyFont="1" applyAlignment="1" applyProtection="1">
      <alignment horizontal="right"/>
    </xf>
    <xf numFmtId="0" fontId="4" fillId="0" borderId="0" xfId="0" applyFont="1" applyBorder="1" applyAlignment="1" applyProtection="1">
      <alignment horizontal="justify" vertical="top" wrapText="1"/>
    </xf>
    <xf numFmtId="49" fontId="9" fillId="0" borderId="0" xfId="0" applyNumberFormat="1" applyFont="1" applyProtection="1"/>
    <xf numFmtId="0" fontId="7" fillId="0" borderId="0" xfId="0" applyFont="1" applyAlignment="1" applyProtection="1">
      <alignment wrapText="1"/>
    </xf>
    <xf numFmtId="0" fontId="9" fillId="0" borderId="0" xfId="0" applyFont="1" applyAlignment="1" applyProtection="1">
      <alignment horizontal="center"/>
    </xf>
    <xf numFmtId="49" fontId="9" fillId="4" borderId="0" xfId="0" quotePrefix="1" applyNumberFormat="1" applyFont="1" applyFill="1" applyProtection="1"/>
    <xf numFmtId="0" fontId="7" fillId="0" borderId="0" xfId="0" applyFont="1" applyProtection="1"/>
    <xf numFmtId="4" fontId="30" fillId="0" borderId="0" xfId="0" applyNumberFormat="1" applyFont="1" applyAlignment="1" applyProtection="1">
      <alignment horizontal="right" vertical="top"/>
    </xf>
    <xf numFmtId="0" fontId="7" fillId="0" borderId="0" xfId="70" applyNumberFormat="1" applyFont="1" applyFill="1" applyBorder="1" applyAlignment="1" applyProtection="1">
      <alignment horizontal="right" vertical="top"/>
    </xf>
    <xf numFmtId="0" fontId="7" fillId="0" borderId="0" xfId="10" applyFont="1" applyProtection="1"/>
    <xf numFmtId="0" fontId="9" fillId="0" borderId="0" xfId="10" applyFont="1" applyFill="1" applyBorder="1" applyProtection="1"/>
    <xf numFmtId="167" fontId="9" fillId="0" borderId="0" xfId="0" applyNumberFormat="1" applyFont="1" applyAlignment="1" applyProtection="1">
      <alignment horizontal="right" vertical="top"/>
      <protection locked="0"/>
    </xf>
    <xf numFmtId="0" fontId="38" fillId="0" borderId="0" xfId="0" applyFont="1" applyBorder="1" applyProtection="1"/>
    <xf numFmtId="0" fontId="39" fillId="0" borderId="8" xfId="38" applyFont="1" applyBorder="1" applyAlignment="1" applyProtection="1">
      <alignment horizontal="left" vertical="top"/>
    </xf>
    <xf numFmtId="0" fontId="38" fillId="0" borderId="9" xfId="38" applyFont="1" applyBorder="1" applyProtection="1"/>
    <xf numFmtId="2" fontId="38" fillId="0" borderId="9" xfId="38" applyNumberFormat="1" applyFont="1" applyBorder="1" applyAlignment="1" applyProtection="1">
      <alignment horizontal="center" wrapText="1"/>
    </xf>
    <xf numFmtId="0" fontId="38" fillId="0" borderId="9" xfId="38" applyFont="1" applyFill="1" applyBorder="1" applyProtection="1"/>
    <xf numFmtId="4" fontId="39" fillId="0" borderId="10" xfId="38" applyNumberFormat="1" applyFont="1" applyBorder="1" applyAlignment="1" applyProtection="1">
      <alignment horizontal="center"/>
    </xf>
    <xf numFmtId="49" fontId="38" fillId="0" borderId="1" xfId="38" applyNumberFormat="1" applyFont="1" applyBorder="1" applyAlignment="1" applyProtection="1">
      <alignment horizontal="left"/>
    </xf>
    <xf numFmtId="4" fontId="39" fillId="0" borderId="0" xfId="38" applyNumberFormat="1" applyFont="1" applyBorder="1" applyAlignment="1" applyProtection="1">
      <alignment horizontal="left" vertical="top" wrapText="1"/>
    </xf>
    <xf numFmtId="0" fontId="39" fillId="0" borderId="0" xfId="38" applyNumberFormat="1" applyFont="1" applyBorder="1" applyAlignment="1" applyProtection="1">
      <alignment horizontal="center" vertical="top" wrapText="1"/>
    </xf>
    <xf numFmtId="4" fontId="38" fillId="0" borderId="0" xfId="38" applyNumberFormat="1" applyFont="1" applyBorder="1" applyAlignment="1" applyProtection="1">
      <alignment horizontal="center" wrapText="1"/>
    </xf>
    <xf numFmtId="0" fontId="38" fillId="0" borderId="0" xfId="38" applyFont="1" applyFill="1" applyBorder="1" applyAlignment="1" applyProtection="1">
      <alignment horizontal="right"/>
    </xf>
    <xf numFmtId="0" fontId="38" fillId="0" borderId="11" xfId="38" applyFont="1" applyBorder="1" applyProtection="1"/>
    <xf numFmtId="49" fontId="39" fillId="0" borderId="1" xfId="38" applyNumberFormat="1" applyFont="1" applyBorder="1" applyAlignment="1" applyProtection="1">
      <alignment horizontal="right" vertical="top" wrapText="1"/>
    </xf>
    <xf numFmtId="44" fontId="39" fillId="0" borderId="11" xfId="38" applyNumberFormat="1" applyFont="1" applyBorder="1" applyProtection="1"/>
    <xf numFmtId="4" fontId="39" fillId="0" borderId="0" xfId="38" applyNumberFormat="1" applyFont="1" applyBorder="1" applyAlignment="1" applyProtection="1">
      <alignment vertical="top" wrapText="1"/>
    </xf>
    <xf numFmtId="2" fontId="39" fillId="0" borderId="1" xfId="38" applyNumberFormat="1" applyFont="1" applyBorder="1" applyAlignment="1" applyProtection="1">
      <alignment horizontal="right" vertical="top" wrapText="1"/>
    </xf>
    <xf numFmtId="0" fontId="39" fillId="0" borderId="1" xfId="38" applyNumberFormat="1" applyFont="1" applyBorder="1" applyAlignment="1" applyProtection="1">
      <alignment horizontal="left" vertical="top" wrapText="1"/>
    </xf>
    <xf numFmtId="44" fontId="39" fillId="0" borderId="11" xfId="38" applyNumberFormat="1" applyFont="1" applyBorder="1" applyAlignment="1" applyProtection="1">
      <alignment wrapText="1"/>
    </xf>
    <xf numFmtId="0" fontId="38" fillId="0" borderId="12" xfId="38" applyNumberFormat="1" applyFont="1" applyBorder="1" applyAlignment="1" applyProtection="1">
      <alignment horizontal="left" vertical="top" wrapText="1"/>
    </xf>
    <xf numFmtId="4" fontId="39" fillId="0" borderId="3" xfId="38" applyNumberFormat="1" applyFont="1" applyBorder="1" applyAlignment="1" applyProtection="1">
      <alignment horizontal="left" vertical="top" wrapText="1"/>
    </xf>
    <xf numFmtId="4" fontId="39" fillId="0" borderId="3" xfId="38" applyNumberFormat="1" applyFont="1" applyBorder="1" applyAlignment="1" applyProtection="1">
      <alignment horizontal="center" wrapText="1"/>
    </xf>
    <xf numFmtId="0" fontId="38" fillId="0" borderId="3" xfId="38" applyFont="1" applyFill="1" applyBorder="1" applyAlignment="1" applyProtection="1">
      <alignment horizontal="right"/>
    </xf>
    <xf numFmtId="44" fontId="39" fillId="0" borderId="13" xfId="38" applyNumberFormat="1" applyFont="1" applyBorder="1" applyProtection="1"/>
    <xf numFmtId="168" fontId="39" fillId="0" borderId="11" xfId="38" applyNumberFormat="1" applyFont="1" applyBorder="1" applyAlignment="1" applyProtection="1">
      <alignment wrapText="1"/>
    </xf>
    <xf numFmtId="0" fontId="3" fillId="0" borderId="0" xfId="0" applyNumberFormat="1" applyFont="1" applyFill="1" applyProtection="1"/>
    <xf numFmtId="9" fontId="20" fillId="0" borderId="0" xfId="0" applyNumberFormat="1" applyFont="1" applyFill="1" applyProtection="1"/>
    <xf numFmtId="44" fontId="20" fillId="0" borderId="0" xfId="0" applyNumberFormat="1" applyFont="1" applyFill="1" applyProtection="1"/>
    <xf numFmtId="0" fontId="4" fillId="0" borderId="0" xfId="0" quotePrefix="1" applyFont="1" applyAlignment="1">
      <alignment horizontal="justify" vertical="top" wrapText="1"/>
    </xf>
    <xf numFmtId="0" fontId="4" fillId="0" borderId="0" xfId="0" applyFont="1" applyAlignment="1">
      <alignment horizontal="justify" vertical="top" wrapText="1"/>
    </xf>
    <xf numFmtId="0" fontId="6" fillId="0" borderId="0" xfId="0" applyFont="1" applyAlignment="1">
      <alignment horizontal="left" vertical="top" wrapText="1"/>
    </xf>
    <xf numFmtId="0" fontId="36" fillId="0" borderId="0" xfId="0" applyFont="1" applyAlignment="1">
      <alignment horizontal="justify" vertical="top" wrapText="1"/>
    </xf>
    <xf numFmtId="0" fontId="3" fillId="0" borderId="0" xfId="0" applyFont="1" applyAlignment="1">
      <alignment horizontal="center" wrapText="1"/>
    </xf>
    <xf numFmtId="4" fontId="7" fillId="0" borderId="0" xfId="38" applyNumberFormat="1" applyFont="1" applyBorder="1" applyAlignment="1" applyProtection="1">
      <alignment horizontal="left" vertical="top" wrapText="1"/>
    </xf>
    <xf numFmtId="0" fontId="4" fillId="0" borderId="0" xfId="0" applyFont="1" applyAlignment="1" applyProtection="1">
      <alignment horizontal="justify" vertical="top" wrapText="1"/>
    </xf>
    <xf numFmtId="0" fontId="7" fillId="0" borderId="0" xfId="38" applyFont="1" applyAlignment="1" applyProtection="1">
      <alignment vertical="center" wrapText="1"/>
    </xf>
    <xf numFmtId="0" fontId="9" fillId="4" borderId="0" xfId="0" applyFont="1" applyFill="1" applyAlignment="1" applyProtection="1">
      <alignment horizontal="left"/>
    </xf>
  </cellXfs>
  <cellStyles count="73">
    <cellStyle name="Currency 2" xfId="1" xr:uid="{00000000-0005-0000-0000-000000000000}"/>
    <cellStyle name="Excel Built-in Navadno 16" xfId="2" xr:uid="{00000000-0005-0000-0000-000001000000}"/>
    <cellStyle name="Excel Built-in Navadno 2 2 2 2" xfId="3" xr:uid="{00000000-0005-0000-0000-000002000000}"/>
    <cellStyle name="Excel Built-in Normal" xfId="4" xr:uid="{00000000-0005-0000-0000-000003000000}"/>
    <cellStyle name="Excel Built-in Normal 2" xfId="5" xr:uid="{00000000-0005-0000-0000-000004000000}"/>
    <cellStyle name="Excel Built-in S3 2" xfId="6" xr:uid="{00000000-0005-0000-0000-000005000000}"/>
    <cellStyle name="Navadno" xfId="0" builtinId="0"/>
    <cellStyle name="Navadno 10 2" xfId="7" xr:uid="{00000000-0005-0000-0000-000007000000}"/>
    <cellStyle name="Navadno 10 4" xfId="8" xr:uid="{00000000-0005-0000-0000-000008000000}"/>
    <cellStyle name="Navadno 2" xfId="9" xr:uid="{00000000-0005-0000-0000-000009000000}"/>
    <cellStyle name="Navadno 2 2" xfId="10" xr:uid="{00000000-0005-0000-0000-00000A000000}"/>
    <cellStyle name="Navadno 2 2 2" xfId="11" xr:uid="{00000000-0005-0000-0000-00000B000000}"/>
    <cellStyle name="Navadno 2 2 2 2" xfId="12" xr:uid="{00000000-0005-0000-0000-00000C000000}"/>
    <cellStyle name="Navadno 2 2 3" xfId="13" xr:uid="{00000000-0005-0000-0000-00000D000000}"/>
    <cellStyle name="Navadno 2 2 4" xfId="14" xr:uid="{00000000-0005-0000-0000-00000E000000}"/>
    <cellStyle name="Navadno 2 3" xfId="15" xr:uid="{00000000-0005-0000-0000-00000F000000}"/>
    <cellStyle name="Navadno 2 4" xfId="16" xr:uid="{00000000-0005-0000-0000-000010000000}"/>
    <cellStyle name="Navadno 2 6" xfId="17" xr:uid="{00000000-0005-0000-0000-000011000000}"/>
    <cellStyle name="Navadno 3" xfId="18" xr:uid="{00000000-0005-0000-0000-000012000000}"/>
    <cellStyle name="Navadno 3 5" xfId="19" xr:uid="{00000000-0005-0000-0000-000013000000}"/>
    <cellStyle name="Navadno 4" xfId="20" xr:uid="{00000000-0005-0000-0000-000014000000}"/>
    <cellStyle name="Navadno 42 2" xfId="21" xr:uid="{00000000-0005-0000-0000-000015000000}"/>
    <cellStyle name="Navadno 42 3" xfId="22" xr:uid="{00000000-0005-0000-0000-000016000000}"/>
    <cellStyle name="Navadno 6" xfId="23" xr:uid="{00000000-0005-0000-0000-000017000000}"/>
    <cellStyle name="Navadno 6 10 2" xfId="24" xr:uid="{00000000-0005-0000-0000-000018000000}"/>
    <cellStyle name="Navadno 7" xfId="25" xr:uid="{00000000-0005-0000-0000-000019000000}"/>
    <cellStyle name="Navadno 9" xfId="26" xr:uid="{00000000-0005-0000-0000-00001A000000}"/>
    <cellStyle name="Navadno 9 2 2" xfId="27" xr:uid="{00000000-0005-0000-0000-00001B000000}"/>
    <cellStyle name="Nivo_2_Podnaslov" xfId="28" xr:uid="{00000000-0005-0000-0000-00001C000000}"/>
    <cellStyle name="Normal 12" xfId="29" xr:uid="{00000000-0005-0000-0000-00001D000000}"/>
    <cellStyle name="Normal 14" xfId="30" xr:uid="{00000000-0005-0000-0000-00001E000000}"/>
    <cellStyle name="Normal 2" xfId="31" xr:uid="{00000000-0005-0000-0000-00001F000000}"/>
    <cellStyle name="Normal 21" xfId="32" xr:uid="{00000000-0005-0000-0000-000020000000}"/>
    <cellStyle name="Normal 22" xfId="33" xr:uid="{00000000-0005-0000-0000-000021000000}"/>
    <cellStyle name="Normal 23" xfId="34" xr:uid="{00000000-0005-0000-0000-000022000000}"/>
    <cellStyle name="Normal 26" xfId="35" xr:uid="{00000000-0005-0000-0000-000023000000}"/>
    <cellStyle name="Normal 28" xfId="36" xr:uid="{00000000-0005-0000-0000-000024000000}"/>
    <cellStyle name="normal 3" xfId="37" xr:uid="{00000000-0005-0000-0000-000025000000}"/>
    <cellStyle name="Normal 3 2" xfId="38" xr:uid="{00000000-0005-0000-0000-000026000000}"/>
    <cellStyle name="Normal 35" xfId="39" xr:uid="{00000000-0005-0000-0000-000027000000}"/>
    <cellStyle name="Normal 36" xfId="40" xr:uid="{00000000-0005-0000-0000-000028000000}"/>
    <cellStyle name="Normal 37" xfId="41" xr:uid="{00000000-0005-0000-0000-000029000000}"/>
    <cellStyle name="Normal 38" xfId="42" xr:uid="{00000000-0005-0000-0000-00002A000000}"/>
    <cellStyle name="Normal 41" xfId="43" xr:uid="{00000000-0005-0000-0000-00002B000000}"/>
    <cellStyle name="Normal 43" xfId="44" xr:uid="{00000000-0005-0000-0000-00002C000000}"/>
    <cellStyle name="Normal 44" xfId="45" xr:uid="{00000000-0005-0000-0000-00002D000000}"/>
    <cellStyle name="Normal 45" xfId="46" xr:uid="{00000000-0005-0000-0000-00002E000000}"/>
    <cellStyle name="Normal 46" xfId="47" xr:uid="{00000000-0005-0000-0000-00002F000000}"/>
    <cellStyle name="Normal 47" xfId="48" xr:uid="{00000000-0005-0000-0000-000030000000}"/>
    <cellStyle name="Normal 48" xfId="49" xr:uid="{00000000-0005-0000-0000-000031000000}"/>
    <cellStyle name="Normal_BoQ - cene sit_eur 2" xfId="71" xr:uid="{00000000-0005-0000-0000-000032000000}"/>
    <cellStyle name="Odstotek 2" xfId="50" xr:uid="{00000000-0005-0000-0000-000033000000}"/>
    <cellStyle name="Odstotek 2 2" xfId="51" xr:uid="{00000000-0005-0000-0000-000034000000}"/>
    <cellStyle name="Odstotek 3" xfId="52" xr:uid="{00000000-0005-0000-0000-000035000000}"/>
    <cellStyle name="S14" xfId="53" xr:uid="{00000000-0005-0000-0000-000036000000}"/>
    <cellStyle name="S3" xfId="54" xr:uid="{00000000-0005-0000-0000-000037000000}"/>
    <cellStyle name="S3 3" xfId="55" xr:uid="{00000000-0005-0000-0000-000038000000}"/>
    <cellStyle name="Slog 1" xfId="56" xr:uid="{00000000-0005-0000-0000-000039000000}"/>
    <cellStyle name="TableStyleLight1 2" xfId="57" xr:uid="{00000000-0005-0000-0000-00003A000000}"/>
    <cellStyle name="tekst-levo" xfId="72" xr:uid="{00000000-0005-0000-0000-00003B000000}"/>
    <cellStyle name="tekst-levo 2" xfId="58" xr:uid="{00000000-0005-0000-0000-00003C000000}"/>
    <cellStyle name="Valuta 2" xfId="59" xr:uid="{00000000-0005-0000-0000-00003D000000}"/>
    <cellStyle name="Vejica 2" xfId="60" xr:uid="{00000000-0005-0000-0000-00003E000000}"/>
    <cellStyle name="Vejica 2 2" xfId="61" xr:uid="{00000000-0005-0000-0000-00003F000000}"/>
    <cellStyle name="Vejica 2 2 2" xfId="62" xr:uid="{00000000-0005-0000-0000-000040000000}"/>
    <cellStyle name="Vejica 2 2 3" xfId="63" xr:uid="{00000000-0005-0000-0000-000041000000}"/>
    <cellStyle name="Vejica 2 3" xfId="64" xr:uid="{00000000-0005-0000-0000-000042000000}"/>
    <cellStyle name="Vejica 2 4" xfId="65" xr:uid="{00000000-0005-0000-0000-000043000000}"/>
    <cellStyle name="Vejica 3" xfId="66" xr:uid="{00000000-0005-0000-0000-000044000000}"/>
    <cellStyle name="Vejica 3 2" xfId="67" xr:uid="{00000000-0005-0000-0000-000045000000}"/>
    <cellStyle name="Vejica 4" xfId="68" xr:uid="{00000000-0005-0000-0000-000046000000}"/>
    <cellStyle name="Vejica 4 4 2" xfId="69" xr:uid="{00000000-0005-0000-0000-000047000000}"/>
    <cellStyle name="Vejica 5" xfId="70" xr:uid="{00000000-0005-0000-0000-000048000000}"/>
  </cellStyles>
  <dxfs count="120">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0</xdr:colOff>
          <xdr:row>0</xdr:row>
          <xdr:rowOff>0</xdr:rowOff>
        </xdr:from>
        <xdr:to>
          <xdr:col>7</xdr:col>
          <xdr:colOff>0</xdr:colOff>
          <xdr:row>0</xdr:row>
          <xdr:rowOff>0</xdr:rowOff>
        </xdr:to>
        <xdr:sp macro="" textlink="">
          <xdr:nvSpPr>
            <xdr:cNvPr id="1029" name="Predmet 5" hidden="1">
              <a:extLst>
                <a:ext uri="{63B3BB69-23CF-44E3-9099-C40C66FF867C}">
                  <a14:compatExt spid="_x0000_s1029"/>
                </a:ext>
                <a:ext uri="{FF2B5EF4-FFF2-40B4-BE49-F238E27FC236}">
                  <a16:creationId xmlns:a16="http://schemas.microsoft.com/office/drawing/2014/main" id="{D8172EC5-26A1-4C1F-9785-9D4FAE307517}"/>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923925</xdr:colOff>
          <xdr:row>0</xdr:row>
          <xdr:rowOff>0</xdr:rowOff>
        </xdr:from>
        <xdr:to>
          <xdr:col>5</xdr:col>
          <xdr:colOff>1133475</xdr:colOff>
          <xdr:row>0</xdr:row>
          <xdr:rowOff>0</xdr:rowOff>
        </xdr:to>
        <xdr:sp macro="" textlink="">
          <xdr:nvSpPr>
            <xdr:cNvPr id="3073" name="Predmet 1" hidden="1">
              <a:extLst>
                <a:ext uri="{63B3BB69-23CF-44E3-9099-C40C66FF867C}">
                  <a14:compatExt spid="_x0000_s3073"/>
                </a:ext>
                <a:ext uri="{FF2B5EF4-FFF2-40B4-BE49-F238E27FC236}">
                  <a16:creationId xmlns:a16="http://schemas.microsoft.com/office/drawing/2014/main" id="{4D6ABFDA-83C2-4464-8304-46D222757433}"/>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0</xdr:row>
          <xdr:rowOff>0</xdr:rowOff>
        </xdr:from>
        <xdr:to>
          <xdr:col>6</xdr:col>
          <xdr:colOff>0</xdr:colOff>
          <xdr:row>0</xdr:row>
          <xdr:rowOff>0</xdr:rowOff>
        </xdr:to>
        <xdr:sp macro="" textlink="">
          <xdr:nvSpPr>
            <xdr:cNvPr id="3080" name="Predmet 8" hidden="1">
              <a:extLst>
                <a:ext uri="{63B3BB69-23CF-44E3-9099-C40C66FF867C}">
                  <a14:compatExt spid="_x0000_s3080"/>
                </a:ext>
                <a:ext uri="{FF2B5EF4-FFF2-40B4-BE49-F238E27FC236}">
                  <a16:creationId xmlns:a16="http://schemas.microsoft.com/office/drawing/2014/main" id="{EBDFCF79-7977-44D5-B9AC-FEE63074C043}"/>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0</xdr:row>
          <xdr:rowOff>0</xdr:rowOff>
        </xdr:from>
        <xdr:to>
          <xdr:col>6</xdr:col>
          <xdr:colOff>0</xdr:colOff>
          <xdr:row>0</xdr:row>
          <xdr:rowOff>0</xdr:rowOff>
        </xdr:to>
        <xdr:sp macro="" textlink="">
          <xdr:nvSpPr>
            <xdr:cNvPr id="3081" name="Predmet 9" hidden="1">
              <a:extLst>
                <a:ext uri="{63B3BB69-23CF-44E3-9099-C40C66FF867C}">
                  <a14:compatExt spid="_x0000_s3081"/>
                </a:ext>
                <a:ext uri="{FF2B5EF4-FFF2-40B4-BE49-F238E27FC236}">
                  <a16:creationId xmlns:a16="http://schemas.microsoft.com/office/drawing/2014/main" id="{28EEE3E7-83D2-4592-A938-D607B129A1B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8.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oleObject" Target="../embeddings/oleObject4.bin"/><Relationship Id="rId2" Type="http://schemas.openxmlformats.org/officeDocument/2006/relationships/drawing" Target="../drawings/drawing2.xml"/><Relationship Id="rId1" Type="http://schemas.openxmlformats.org/officeDocument/2006/relationships/printerSettings" Target="../printerSettings/printerSettings13.bin"/><Relationship Id="rId6" Type="http://schemas.openxmlformats.org/officeDocument/2006/relationships/oleObject" Target="../embeddings/oleObject3.bin"/><Relationship Id="rId5" Type="http://schemas.openxmlformats.org/officeDocument/2006/relationships/image" Target="../media/image1.png"/><Relationship Id="rId4" Type="http://schemas.openxmlformats.org/officeDocument/2006/relationships/oleObject" Target="../embeddings/oleObject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4"/>
  <sheetViews>
    <sheetView zoomScaleNormal="100" zoomScaleSheetLayoutView="100" workbookViewId="0">
      <selection activeCell="H56" sqref="H56"/>
    </sheetView>
  </sheetViews>
  <sheetFormatPr defaultColWidth="0" defaultRowHeight="16.5" zeroHeight="1"/>
  <cols>
    <col min="1" max="7" width="9" style="1" customWidth="1"/>
    <col min="8" max="8" width="10" style="1" customWidth="1"/>
    <col min="9" max="9" width="14.28515625" style="1" customWidth="1"/>
    <col min="10" max="16384" width="9" style="1" hidden="1"/>
  </cols>
  <sheetData>
    <row r="1" spans="1:9">
      <c r="A1" s="100" t="s">
        <v>35</v>
      </c>
    </row>
    <row r="2" spans="1:9"/>
    <row r="3" spans="1:9">
      <c r="A3" s="287" t="s">
        <v>413</v>
      </c>
      <c r="B3" s="287"/>
      <c r="C3" s="287"/>
      <c r="D3" s="287"/>
      <c r="E3" s="287"/>
      <c r="F3" s="287"/>
      <c r="G3" s="287"/>
      <c r="H3" s="287"/>
      <c r="I3" s="287"/>
    </row>
    <row r="4" spans="1:9"/>
    <row r="5" spans="1:9" ht="34.700000000000003" customHeight="1">
      <c r="A5" s="286" t="s">
        <v>36</v>
      </c>
      <c r="B5" s="286"/>
      <c r="C5" s="286"/>
      <c r="D5" s="286"/>
      <c r="E5" s="286"/>
      <c r="F5" s="286"/>
      <c r="G5" s="286"/>
      <c r="H5" s="286"/>
      <c r="I5" s="286"/>
    </row>
    <row r="6" spans="1:9"/>
    <row r="7" spans="1:9" ht="108.75" customHeight="1">
      <c r="A7" s="286" t="s">
        <v>37</v>
      </c>
      <c r="B7" s="286"/>
      <c r="C7" s="286"/>
      <c r="D7" s="286"/>
      <c r="E7" s="286"/>
      <c r="F7" s="286"/>
      <c r="G7" s="286"/>
      <c r="H7" s="286"/>
      <c r="I7" s="286"/>
    </row>
    <row r="8" spans="1:9"/>
    <row r="9" spans="1:9" ht="61.15" customHeight="1">
      <c r="A9" s="286" t="s">
        <v>414</v>
      </c>
      <c r="B9" s="286"/>
      <c r="C9" s="286"/>
      <c r="D9" s="286"/>
      <c r="E9" s="286"/>
      <c r="F9" s="286"/>
      <c r="G9" s="286"/>
      <c r="H9" s="286"/>
      <c r="I9" s="286"/>
    </row>
    <row r="10" spans="1:9"/>
    <row r="11" spans="1:9" ht="48.2" customHeight="1">
      <c r="A11" s="286" t="s">
        <v>38</v>
      </c>
      <c r="B11" s="286"/>
      <c r="C11" s="286"/>
      <c r="D11" s="286"/>
      <c r="E11" s="286"/>
      <c r="F11" s="286"/>
      <c r="G11" s="286"/>
      <c r="H11" s="286"/>
      <c r="I11" s="286"/>
    </row>
    <row r="12" spans="1:9"/>
    <row r="13" spans="1:9">
      <c r="A13" s="286" t="s">
        <v>39</v>
      </c>
      <c r="B13" s="286"/>
      <c r="C13" s="286"/>
      <c r="D13" s="286"/>
      <c r="E13" s="286"/>
      <c r="F13" s="286"/>
      <c r="G13" s="286"/>
      <c r="H13" s="286"/>
      <c r="I13" s="286"/>
    </row>
    <row r="14" spans="1:9"/>
    <row r="15" spans="1:9" ht="62.45" customHeight="1">
      <c r="A15" s="286" t="s">
        <v>40</v>
      </c>
      <c r="B15" s="286"/>
      <c r="C15" s="286"/>
      <c r="D15" s="286"/>
      <c r="E15" s="286"/>
      <c r="F15" s="286"/>
      <c r="G15" s="286"/>
      <c r="H15" s="286"/>
      <c r="I15" s="286"/>
    </row>
    <row r="16" spans="1:9"/>
    <row r="17" spans="1:9" ht="33.950000000000003" customHeight="1">
      <c r="A17" s="286" t="s">
        <v>41</v>
      </c>
      <c r="B17" s="286"/>
      <c r="C17" s="286"/>
      <c r="D17" s="286"/>
      <c r="E17" s="286"/>
      <c r="F17" s="286"/>
      <c r="G17" s="286"/>
      <c r="H17" s="286"/>
      <c r="I17" s="286"/>
    </row>
    <row r="18" spans="1:9"/>
    <row r="19" spans="1:9" ht="78.75" customHeight="1">
      <c r="A19" s="286" t="s">
        <v>415</v>
      </c>
      <c r="B19" s="286"/>
      <c r="C19" s="286"/>
      <c r="D19" s="286"/>
      <c r="E19" s="286"/>
      <c r="F19" s="286"/>
      <c r="G19" s="286"/>
      <c r="H19" s="286"/>
      <c r="I19" s="286"/>
    </row>
    <row r="20" spans="1:9"/>
    <row r="21" spans="1:9" ht="14.25" customHeight="1">
      <c r="A21" s="286" t="s">
        <v>42</v>
      </c>
      <c r="B21" s="286"/>
      <c r="C21" s="286"/>
      <c r="D21" s="286"/>
      <c r="E21" s="286"/>
      <c r="F21" s="286"/>
      <c r="G21" s="286"/>
      <c r="H21" s="286"/>
      <c r="I21" s="286"/>
    </row>
    <row r="22" spans="1:9" ht="14.25" customHeight="1">
      <c r="A22" s="285" t="s">
        <v>43</v>
      </c>
      <c r="B22" s="286"/>
      <c r="C22" s="286"/>
      <c r="D22" s="286"/>
      <c r="E22" s="286"/>
      <c r="F22" s="286"/>
      <c r="G22" s="286"/>
      <c r="H22" s="286"/>
      <c r="I22" s="286"/>
    </row>
    <row r="23" spans="1:9" ht="35.450000000000003" customHeight="1">
      <c r="A23" s="285" t="s">
        <v>416</v>
      </c>
      <c r="B23" s="286"/>
      <c r="C23" s="286"/>
      <c r="D23" s="286"/>
      <c r="E23" s="286"/>
      <c r="F23" s="286"/>
      <c r="G23" s="286"/>
      <c r="H23" s="286"/>
      <c r="I23" s="286"/>
    </row>
    <row r="24" spans="1:9" ht="78.75" customHeight="1">
      <c r="A24" s="285" t="s">
        <v>44</v>
      </c>
      <c r="B24" s="286"/>
      <c r="C24" s="286"/>
      <c r="D24" s="286"/>
      <c r="E24" s="286"/>
      <c r="F24" s="286"/>
      <c r="G24" s="286"/>
      <c r="H24" s="286"/>
      <c r="I24" s="286"/>
    </row>
    <row r="25" spans="1:9" ht="46.15" customHeight="1">
      <c r="A25" s="285" t="s">
        <v>45</v>
      </c>
      <c r="B25" s="286"/>
      <c r="C25" s="286"/>
      <c r="D25" s="286"/>
      <c r="E25" s="286"/>
      <c r="F25" s="286"/>
      <c r="G25" s="286"/>
      <c r="H25" s="286"/>
      <c r="I25" s="286"/>
    </row>
    <row r="26" spans="1:9" ht="36.75" customHeight="1">
      <c r="A26" s="285" t="s">
        <v>46</v>
      </c>
      <c r="B26" s="286"/>
      <c r="C26" s="286"/>
      <c r="D26" s="286"/>
      <c r="E26" s="286"/>
      <c r="F26" s="286"/>
      <c r="G26" s="286"/>
      <c r="H26" s="286"/>
      <c r="I26" s="286"/>
    </row>
    <row r="27" spans="1:9" ht="33.4" customHeight="1">
      <c r="A27" s="285" t="s">
        <v>47</v>
      </c>
      <c r="B27" s="286"/>
      <c r="C27" s="286"/>
      <c r="D27" s="286"/>
      <c r="E27" s="286"/>
      <c r="F27" s="286"/>
      <c r="G27" s="286"/>
      <c r="H27" s="286"/>
      <c r="I27" s="286"/>
    </row>
    <row r="28" spans="1:9"/>
    <row r="29" spans="1:9" ht="14.25" customHeight="1">
      <c r="A29" s="286" t="s">
        <v>48</v>
      </c>
      <c r="B29" s="286"/>
      <c r="C29" s="286"/>
      <c r="D29" s="286"/>
      <c r="E29" s="286"/>
      <c r="F29" s="286"/>
      <c r="G29" s="286"/>
      <c r="H29" s="286"/>
      <c r="I29" s="286"/>
    </row>
    <row r="30" spans="1:9"/>
    <row r="31" spans="1:9"/>
    <row r="32" spans="1:9"/>
    <row r="33"/>
    <row r="34"/>
    <row r="35"/>
    <row r="36"/>
    <row r="37"/>
    <row r="38"/>
    <row r="39"/>
    <row r="40"/>
    <row r="41"/>
    <row r="42"/>
    <row r="43"/>
    <row r="44"/>
    <row r="45"/>
    <row r="46"/>
    <row r="47"/>
    <row r="48"/>
    <row r="49"/>
    <row r="50"/>
    <row r="51"/>
    <row r="52"/>
    <row r="53"/>
    <row r="54"/>
    <row r="55"/>
    <row r="56"/>
    <row r="57"/>
    <row r="58"/>
    <row r="59"/>
    <row r="60"/>
    <row r="61"/>
    <row r="62"/>
    <row r="63"/>
    <row r="64"/>
  </sheetData>
  <sheetProtection password="CA05" sheet="1" objects="1" scenarios="1" selectLockedCells="1" selectUnlockedCells="1"/>
  <mergeCells count="17">
    <mergeCell ref="A23:I23"/>
    <mergeCell ref="A3:I3"/>
    <mergeCell ref="A5:I5"/>
    <mergeCell ref="A7:I7"/>
    <mergeCell ref="A9:I9"/>
    <mergeCell ref="A11:I11"/>
    <mergeCell ref="A13:I13"/>
    <mergeCell ref="A15:I15"/>
    <mergeCell ref="A17:I17"/>
    <mergeCell ref="A19:I19"/>
    <mergeCell ref="A21:I21"/>
    <mergeCell ref="A22:I22"/>
    <mergeCell ref="A24:I24"/>
    <mergeCell ref="A25:I25"/>
    <mergeCell ref="A26:I26"/>
    <mergeCell ref="A27:I27"/>
    <mergeCell ref="A29:I29"/>
  </mergeCells>
  <pageMargins left="0.70866141732283472" right="0.70866141732283472" top="0.74803149606299213" bottom="0.74803149606299213" header="0.31496062992125984" footer="0.31496062992125984"/>
  <pageSetup paperSize="9" orientation="portrait" horizontalDpi="300" verticalDpi="300" r:id="rId1"/>
  <headerFooter alignWithMargins="0">
    <oddHeader>&amp;L&amp;"Arial Narrow,Običajno"&amp;10»PRENOVA MESTNEGA SREDIŠČA – 1. Faza« (FAZA 1/2 Trg zmage (1B, 1C))&amp;R&amp;A</oddHeader>
    <oddFooter>&amp;LMESTNA OBČINA MURSKA SOBOTA&amp;RStran &amp;P od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3"/>
  <sheetViews>
    <sheetView topLeftCell="A10" zoomScaleNormal="100" workbookViewId="0">
      <selection activeCell="A19" sqref="A19:I19"/>
    </sheetView>
  </sheetViews>
  <sheetFormatPr defaultColWidth="0" defaultRowHeight="16.5" zeroHeight="1"/>
  <cols>
    <col min="1" max="8" width="9" style="1" customWidth="1"/>
    <col min="9" max="9" width="13" style="1" customWidth="1"/>
    <col min="10" max="16384" width="9" style="1" hidden="1"/>
  </cols>
  <sheetData>
    <row r="1" spans="1:9">
      <c r="A1" s="100" t="s">
        <v>49</v>
      </c>
    </row>
    <row r="2" spans="1:9"/>
    <row r="3" spans="1:9" ht="64.5" customHeight="1">
      <c r="A3" s="286" t="s">
        <v>460</v>
      </c>
      <c r="B3" s="286"/>
      <c r="C3" s="286"/>
      <c r="D3" s="286"/>
      <c r="E3" s="286"/>
      <c r="F3" s="286"/>
      <c r="G3" s="286"/>
      <c r="H3" s="286"/>
      <c r="I3" s="286"/>
    </row>
    <row r="4" spans="1:9"/>
    <row r="5" spans="1:9" ht="63.95" customHeight="1">
      <c r="A5" s="286" t="s">
        <v>50</v>
      </c>
      <c r="B5" s="286"/>
      <c r="C5" s="286"/>
      <c r="D5" s="286"/>
      <c r="E5" s="286"/>
      <c r="F5" s="286"/>
      <c r="G5" s="286"/>
      <c r="H5" s="286"/>
      <c r="I5" s="286"/>
    </row>
    <row r="6" spans="1:9"/>
    <row r="7" spans="1:9" ht="39.4" customHeight="1">
      <c r="A7" s="286" t="s">
        <v>24</v>
      </c>
      <c r="B7" s="286"/>
      <c r="C7" s="286"/>
      <c r="D7" s="286"/>
      <c r="E7" s="286"/>
      <c r="F7" s="286"/>
      <c r="G7" s="286"/>
      <c r="H7" s="286"/>
      <c r="I7" s="286"/>
    </row>
    <row r="8" spans="1:9"/>
    <row r="9" spans="1:9" ht="36.75" customHeight="1">
      <c r="A9" s="286" t="s">
        <v>51</v>
      </c>
      <c r="B9" s="286"/>
      <c r="C9" s="286"/>
      <c r="D9" s="286"/>
      <c r="E9" s="286"/>
      <c r="F9" s="286"/>
      <c r="G9" s="286"/>
      <c r="H9" s="286"/>
      <c r="I9" s="286"/>
    </row>
    <row r="10" spans="1:9"/>
    <row r="11" spans="1:9" ht="48.2" customHeight="1">
      <c r="A11" s="286" t="s">
        <v>52</v>
      </c>
      <c r="B11" s="286"/>
      <c r="C11" s="286"/>
      <c r="D11" s="286"/>
      <c r="E11" s="286"/>
      <c r="F11" s="286"/>
      <c r="G11" s="286"/>
      <c r="H11" s="286"/>
      <c r="I11" s="286"/>
    </row>
    <row r="12" spans="1:9"/>
    <row r="13" spans="1:9" ht="36.75" customHeight="1">
      <c r="A13" s="286" t="s">
        <v>53</v>
      </c>
      <c r="B13" s="286"/>
      <c r="C13" s="286"/>
      <c r="D13" s="286"/>
      <c r="E13" s="286"/>
      <c r="F13" s="286"/>
      <c r="G13" s="286"/>
      <c r="H13" s="286"/>
      <c r="I13" s="286"/>
    </row>
    <row r="14" spans="1:9"/>
    <row r="15" spans="1:9" ht="49.7" customHeight="1">
      <c r="A15" s="286" t="s">
        <v>54</v>
      </c>
      <c r="B15" s="286"/>
      <c r="C15" s="286"/>
      <c r="D15" s="286"/>
      <c r="E15" s="286"/>
      <c r="F15" s="286"/>
      <c r="G15" s="286"/>
      <c r="H15" s="286"/>
      <c r="I15" s="286"/>
    </row>
    <row r="16" spans="1:9"/>
    <row r="17" spans="1:9" ht="65.25" customHeight="1">
      <c r="A17" s="286" t="s">
        <v>55</v>
      </c>
      <c r="B17" s="286"/>
      <c r="C17" s="286"/>
      <c r="D17" s="286"/>
      <c r="E17" s="286"/>
      <c r="F17" s="286"/>
      <c r="G17" s="286"/>
      <c r="H17" s="286"/>
      <c r="I17" s="286"/>
    </row>
    <row r="18" spans="1:9"/>
    <row r="19" spans="1:9" ht="135.19999999999999" customHeight="1">
      <c r="A19" s="286" t="s">
        <v>56</v>
      </c>
      <c r="B19" s="286"/>
      <c r="C19" s="286"/>
      <c r="D19" s="286"/>
      <c r="E19" s="286"/>
      <c r="F19" s="286"/>
      <c r="G19" s="286"/>
      <c r="H19" s="286"/>
      <c r="I19" s="286"/>
    </row>
    <row r="20" spans="1:9"/>
    <row r="21" spans="1:9" ht="82.15" customHeight="1">
      <c r="A21" s="286" t="s">
        <v>57</v>
      </c>
      <c r="B21" s="286"/>
      <c r="C21" s="286"/>
      <c r="D21" s="286"/>
      <c r="E21" s="286"/>
      <c r="F21" s="286"/>
      <c r="G21" s="286"/>
      <c r="H21" s="286"/>
      <c r="I21" s="286"/>
    </row>
    <row r="22" spans="1:9"/>
    <row r="23" spans="1:9">
      <c r="A23" s="288" t="s">
        <v>58</v>
      </c>
      <c r="B23" s="288"/>
      <c r="C23" s="288"/>
      <c r="D23" s="288"/>
      <c r="E23" s="288"/>
      <c r="F23" s="288"/>
      <c r="G23" s="288"/>
      <c r="H23" s="288"/>
      <c r="I23" s="288"/>
    </row>
    <row r="24" spans="1:9" ht="178.7" customHeight="1">
      <c r="A24" s="286" t="s">
        <v>596</v>
      </c>
      <c r="B24" s="286"/>
      <c r="C24" s="286"/>
      <c r="D24" s="286"/>
      <c r="E24" s="286"/>
      <c r="F24" s="286"/>
      <c r="G24" s="286"/>
      <c r="H24" s="286"/>
      <c r="I24" s="286"/>
    </row>
    <row r="25" spans="1:9"/>
    <row r="26" spans="1:9"/>
    <row r="27" spans="1:9"/>
    <row r="28" spans="1:9"/>
    <row r="29" spans="1:9"/>
    <row r="30" spans="1:9"/>
    <row r="31" spans="1:9"/>
    <row r="32" spans="1:9"/>
    <row r="33"/>
    <row r="34"/>
    <row r="35"/>
    <row r="36"/>
    <row r="37"/>
    <row r="38"/>
    <row r="39"/>
    <row r="40"/>
    <row r="41"/>
    <row r="42"/>
    <row r="43"/>
  </sheetData>
  <sheetProtection password="CA05" sheet="1" objects="1" scenarios="1" selectLockedCells="1" selectUnlockedCells="1"/>
  <mergeCells count="12">
    <mergeCell ref="A13:I13"/>
    <mergeCell ref="A3:I3"/>
    <mergeCell ref="A5:I5"/>
    <mergeCell ref="A7:I7"/>
    <mergeCell ref="A9:I9"/>
    <mergeCell ref="A11:I11"/>
    <mergeCell ref="A15:I15"/>
    <mergeCell ref="A17:I17"/>
    <mergeCell ref="A19:I19"/>
    <mergeCell ref="A21:I21"/>
    <mergeCell ref="A24:I24"/>
    <mergeCell ref="A23:I23"/>
  </mergeCells>
  <pageMargins left="0.70866141732283472" right="0.70866141732283472" top="0.74803149606299213" bottom="0.74803149606299213" header="0.31496062992125984" footer="0.31496062992125984"/>
  <pageSetup paperSize="9" orientation="portrait" horizontalDpi="300" verticalDpi="300" r:id="rId1"/>
  <headerFooter alignWithMargins="0">
    <oddHeader>&amp;L&amp;"Arial Narrow,Običajno"&amp;10»PRENOVA MESTNEGA SREDIŠČA – 1. Faza« (FAZA 1/2 Trg zmage (1B, 1C))&amp;R&amp;A</oddHeader>
    <oddFooter>&amp;LMESTNA OBČINA MURSKA SOBOTA&amp;RStran &amp;P od &amp;N</oddFooter>
  </headerFooter>
  <rowBreaks count="1" manualBreakCount="1">
    <brk id="1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67"/>
  <sheetViews>
    <sheetView topLeftCell="A31" zoomScaleNormal="100" workbookViewId="0">
      <selection activeCell="B15" sqref="B15:I15"/>
    </sheetView>
  </sheetViews>
  <sheetFormatPr defaultColWidth="0" defaultRowHeight="16.5" zeroHeight="1"/>
  <cols>
    <col min="1" max="1" width="4.5703125" style="2" customWidth="1"/>
    <col min="2" max="9" width="10.140625" style="1" customWidth="1"/>
    <col min="10" max="16384" width="9" style="1" hidden="1"/>
  </cols>
  <sheetData>
    <row r="1" spans="1:9"/>
    <row r="2" spans="1:9" ht="18.75">
      <c r="A2" s="289" t="s">
        <v>534</v>
      </c>
      <c r="B2" s="289"/>
      <c r="C2" s="289"/>
      <c r="D2" s="289"/>
      <c r="E2" s="289"/>
      <c r="F2" s="289"/>
      <c r="G2" s="289"/>
      <c r="H2" s="289"/>
      <c r="I2" s="289"/>
    </row>
    <row r="3" spans="1:9"/>
    <row r="4" spans="1:9" ht="18.75">
      <c r="A4" s="289" t="s">
        <v>471</v>
      </c>
      <c r="B4" s="289"/>
      <c r="C4" s="289"/>
      <c r="D4" s="289"/>
      <c r="E4" s="289"/>
      <c r="F4" s="289"/>
      <c r="G4" s="289"/>
      <c r="H4" s="289"/>
      <c r="I4" s="289"/>
    </row>
    <row r="5" spans="1:9"/>
    <row r="6" spans="1:9"/>
    <row r="7" spans="1:9">
      <c r="A7" s="2" t="s">
        <v>465</v>
      </c>
      <c r="B7" s="286" t="s">
        <v>472</v>
      </c>
      <c r="C7" s="286"/>
      <c r="D7" s="286"/>
      <c r="E7" s="286"/>
      <c r="F7" s="286"/>
      <c r="G7" s="286"/>
      <c r="H7" s="286"/>
      <c r="I7" s="286"/>
    </row>
    <row r="8" spans="1:9"/>
    <row r="9" spans="1:9">
      <c r="A9" s="2" t="s">
        <v>473</v>
      </c>
      <c r="B9" s="286" t="s">
        <v>474</v>
      </c>
      <c r="C9" s="286"/>
      <c r="D9" s="286"/>
      <c r="E9" s="286"/>
      <c r="F9" s="286"/>
      <c r="G9" s="286"/>
      <c r="H9" s="286"/>
      <c r="I9" s="286"/>
    </row>
    <row r="10" spans="1:9"/>
    <row r="11" spans="1:9" ht="33.4" customHeight="1">
      <c r="A11" s="2" t="s">
        <v>475</v>
      </c>
      <c r="B11" s="286" t="s">
        <v>476</v>
      </c>
      <c r="C11" s="286"/>
      <c r="D11" s="286"/>
      <c r="E11" s="286"/>
      <c r="F11" s="286"/>
      <c r="G11" s="286"/>
      <c r="H11" s="286"/>
      <c r="I11" s="286"/>
    </row>
    <row r="12" spans="1:9"/>
    <row r="13" spans="1:9">
      <c r="A13" s="2" t="s">
        <v>477</v>
      </c>
      <c r="B13" s="286" t="s">
        <v>478</v>
      </c>
      <c r="C13" s="286"/>
      <c r="D13" s="286"/>
      <c r="E13" s="286"/>
      <c r="F13" s="286"/>
      <c r="G13" s="286"/>
      <c r="H13" s="286"/>
      <c r="I13" s="286"/>
    </row>
    <row r="14" spans="1:9"/>
    <row r="15" spans="1:9" ht="47.65" customHeight="1">
      <c r="A15" s="2" t="s">
        <v>479</v>
      </c>
      <c r="B15" s="286" t="s">
        <v>480</v>
      </c>
      <c r="C15" s="286"/>
      <c r="D15" s="286"/>
      <c r="E15" s="286"/>
      <c r="F15" s="286"/>
      <c r="G15" s="286"/>
      <c r="H15" s="286"/>
      <c r="I15" s="286"/>
    </row>
    <row r="16" spans="1:9"/>
    <row r="17" spans="1:9" ht="14.25" customHeight="1">
      <c r="A17" s="2" t="s">
        <v>481</v>
      </c>
      <c r="B17" s="286" t="s">
        <v>482</v>
      </c>
      <c r="C17" s="286"/>
      <c r="D17" s="286"/>
      <c r="E17" s="286"/>
      <c r="F17" s="286"/>
      <c r="G17" s="286"/>
      <c r="H17" s="286"/>
      <c r="I17" s="286"/>
    </row>
    <row r="18" spans="1:9"/>
    <row r="19" spans="1:9" ht="14.25" customHeight="1">
      <c r="A19" s="2" t="s">
        <v>483</v>
      </c>
      <c r="B19" s="286" t="s">
        <v>484</v>
      </c>
      <c r="C19" s="286"/>
      <c r="D19" s="286"/>
      <c r="E19" s="286"/>
      <c r="F19" s="286"/>
      <c r="G19" s="286"/>
      <c r="H19" s="286"/>
      <c r="I19" s="286"/>
    </row>
    <row r="20" spans="1:9"/>
    <row r="21" spans="1:9" ht="47.65" customHeight="1">
      <c r="A21" s="2" t="s">
        <v>485</v>
      </c>
      <c r="B21" s="286" t="s">
        <v>486</v>
      </c>
      <c r="C21" s="286"/>
      <c r="D21" s="286"/>
      <c r="E21" s="286"/>
      <c r="F21" s="286"/>
      <c r="G21" s="286"/>
      <c r="H21" s="286"/>
      <c r="I21" s="286"/>
    </row>
    <row r="22" spans="1:9"/>
    <row r="23" spans="1:9" ht="32.65" customHeight="1">
      <c r="A23" s="2" t="s">
        <v>487</v>
      </c>
      <c r="B23" s="286" t="s">
        <v>488</v>
      </c>
      <c r="C23" s="286"/>
      <c r="D23" s="286"/>
      <c r="E23" s="286"/>
      <c r="F23" s="286"/>
      <c r="G23" s="286"/>
      <c r="H23" s="286"/>
      <c r="I23" s="286"/>
    </row>
    <row r="24" spans="1:9"/>
    <row r="25" spans="1:9" ht="47.65" customHeight="1">
      <c r="A25" s="2" t="s">
        <v>489</v>
      </c>
      <c r="B25" s="286" t="s">
        <v>535</v>
      </c>
      <c r="C25" s="286"/>
      <c r="D25" s="286"/>
      <c r="E25" s="286"/>
      <c r="F25" s="286"/>
      <c r="G25" s="286"/>
      <c r="H25" s="286"/>
      <c r="I25" s="286"/>
    </row>
    <row r="26" spans="1:9">
      <c r="B26" s="96"/>
      <c r="C26" s="96"/>
      <c r="D26" s="96"/>
      <c r="E26" s="96"/>
      <c r="F26" s="96"/>
      <c r="G26" s="96"/>
      <c r="H26" s="96"/>
      <c r="I26" s="96"/>
    </row>
    <row r="27" spans="1:9" ht="35.450000000000003" customHeight="1">
      <c r="A27" s="2" t="s">
        <v>490</v>
      </c>
      <c r="B27" s="286" t="s">
        <v>536</v>
      </c>
      <c r="C27" s="286"/>
      <c r="D27" s="286"/>
      <c r="E27" s="286"/>
      <c r="F27" s="286"/>
      <c r="G27" s="286"/>
      <c r="H27" s="286"/>
      <c r="I27" s="286"/>
    </row>
    <row r="28" spans="1:9"/>
    <row r="29" spans="1:9">
      <c r="A29" s="2" t="s">
        <v>492</v>
      </c>
      <c r="B29" s="286" t="s">
        <v>491</v>
      </c>
      <c r="C29" s="286"/>
      <c r="D29" s="286"/>
      <c r="E29" s="286"/>
      <c r="F29" s="286"/>
      <c r="G29" s="286"/>
      <c r="H29" s="286"/>
      <c r="I29" s="286"/>
    </row>
    <row r="30" spans="1:9"/>
    <row r="31" spans="1:9" ht="45.6" customHeight="1">
      <c r="A31" s="2" t="s">
        <v>494</v>
      </c>
      <c r="B31" s="286" t="s">
        <v>493</v>
      </c>
      <c r="C31" s="286"/>
      <c r="D31" s="286"/>
      <c r="E31" s="286"/>
      <c r="F31" s="286"/>
      <c r="G31" s="286"/>
      <c r="H31" s="286"/>
      <c r="I31" s="286"/>
    </row>
    <row r="32" spans="1:9"/>
    <row r="33" spans="1:9" ht="34.700000000000003" customHeight="1">
      <c r="A33" s="2" t="s">
        <v>496</v>
      </c>
      <c r="B33" s="286" t="s">
        <v>495</v>
      </c>
      <c r="C33" s="286"/>
      <c r="D33" s="286"/>
      <c r="E33" s="286"/>
      <c r="F33" s="286"/>
      <c r="G33" s="286"/>
      <c r="H33" s="286"/>
      <c r="I33" s="286"/>
    </row>
    <row r="34" spans="1:9"/>
    <row r="35" spans="1:9" ht="33.4" customHeight="1">
      <c r="A35" s="2" t="s">
        <v>537</v>
      </c>
      <c r="B35" s="286" t="s">
        <v>497</v>
      </c>
      <c r="C35" s="286"/>
      <c r="D35" s="286"/>
      <c r="E35" s="286"/>
      <c r="F35" s="286"/>
      <c r="G35" s="286"/>
      <c r="H35" s="286"/>
      <c r="I35" s="286"/>
    </row>
    <row r="36" spans="1:9"/>
    <row r="37" spans="1:9">
      <c r="A37" s="2" t="s">
        <v>498</v>
      </c>
      <c r="B37" s="286" t="s">
        <v>499</v>
      </c>
      <c r="C37" s="286"/>
      <c r="D37" s="286"/>
      <c r="E37" s="286"/>
      <c r="F37" s="286"/>
      <c r="G37" s="286"/>
      <c r="H37" s="286"/>
      <c r="I37" s="286"/>
    </row>
    <row r="38" spans="1:9"/>
    <row r="39" spans="1:9" ht="18.399999999999999" customHeight="1">
      <c r="A39" s="2" t="s">
        <v>500</v>
      </c>
      <c r="B39" s="286" t="s">
        <v>501</v>
      </c>
      <c r="C39" s="286"/>
      <c r="D39" s="286"/>
      <c r="E39" s="286"/>
      <c r="F39" s="286"/>
      <c r="G39" s="286"/>
      <c r="H39" s="286"/>
      <c r="I39" s="286"/>
    </row>
    <row r="40" spans="1:9"/>
    <row r="41" spans="1:9" ht="31.35" customHeight="1">
      <c r="A41" s="2" t="s">
        <v>502</v>
      </c>
      <c r="B41" s="286" t="s">
        <v>503</v>
      </c>
      <c r="C41" s="286"/>
      <c r="D41" s="286"/>
      <c r="E41" s="286"/>
      <c r="F41" s="286"/>
      <c r="G41" s="286"/>
      <c r="H41" s="286"/>
      <c r="I41" s="286"/>
    </row>
    <row r="42" spans="1:9"/>
    <row r="43" spans="1:9" ht="32.65" customHeight="1">
      <c r="A43" s="2" t="s">
        <v>504</v>
      </c>
      <c r="B43" s="286" t="s">
        <v>505</v>
      </c>
      <c r="C43" s="286"/>
      <c r="D43" s="286"/>
      <c r="E43" s="286"/>
      <c r="F43" s="286"/>
      <c r="G43" s="286"/>
      <c r="H43" s="286"/>
      <c r="I43" s="286"/>
    </row>
    <row r="44" spans="1:9"/>
    <row r="45" spans="1:9" ht="31.9" customHeight="1">
      <c r="A45" s="2" t="s">
        <v>506</v>
      </c>
      <c r="B45" s="286" t="s">
        <v>507</v>
      </c>
      <c r="C45" s="286"/>
      <c r="D45" s="286"/>
      <c r="E45" s="286"/>
      <c r="F45" s="286"/>
      <c r="G45" s="286"/>
      <c r="H45" s="286"/>
      <c r="I45" s="286"/>
    </row>
    <row r="46" spans="1:9"/>
    <row r="47" spans="1:9">
      <c r="A47" s="2" t="s">
        <v>508</v>
      </c>
      <c r="B47" s="286" t="s">
        <v>509</v>
      </c>
      <c r="C47" s="286"/>
      <c r="D47" s="286"/>
      <c r="E47" s="286"/>
      <c r="F47" s="286"/>
      <c r="G47" s="286"/>
      <c r="H47" s="286"/>
      <c r="I47" s="286"/>
    </row>
    <row r="48" spans="1:9"/>
    <row r="49" spans="1:9" ht="44.85" customHeight="1">
      <c r="A49" s="2" t="s">
        <v>510</v>
      </c>
      <c r="B49" s="286" t="s">
        <v>511</v>
      </c>
      <c r="C49" s="286"/>
      <c r="D49" s="286"/>
      <c r="E49" s="286"/>
      <c r="F49" s="286"/>
      <c r="G49" s="286"/>
      <c r="H49" s="286"/>
      <c r="I49" s="286"/>
    </row>
    <row r="50" spans="1:9"/>
    <row r="51" spans="1:9">
      <c r="A51" s="2" t="s">
        <v>512</v>
      </c>
      <c r="B51" s="286" t="s">
        <v>513</v>
      </c>
      <c r="C51" s="286"/>
      <c r="D51" s="286"/>
      <c r="E51" s="286"/>
      <c r="F51" s="286"/>
      <c r="G51" s="286"/>
      <c r="H51" s="286"/>
      <c r="I51" s="286"/>
    </row>
    <row r="52" spans="1:9"/>
    <row r="53" spans="1:9" ht="31.9" customHeight="1">
      <c r="A53" s="2" t="s">
        <v>514</v>
      </c>
      <c r="B53" s="286" t="s">
        <v>515</v>
      </c>
      <c r="C53" s="286"/>
      <c r="D53" s="286"/>
      <c r="E53" s="286"/>
      <c r="F53" s="286"/>
      <c r="G53" s="286"/>
      <c r="H53" s="286"/>
      <c r="I53" s="286"/>
    </row>
    <row r="54" spans="1:9"/>
    <row r="55" spans="1:9">
      <c r="A55" s="2" t="s">
        <v>516</v>
      </c>
      <c r="B55" s="286" t="s">
        <v>517</v>
      </c>
      <c r="C55" s="286"/>
      <c r="D55" s="286"/>
      <c r="E55" s="286"/>
      <c r="F55" s="286"/>
      <c r="G55" s="286"/>
      <c r="H55" s="286"/>
      <c r="I55" s="286"/>
    </row>
    <row r="56" spans="1:9"/>
    <row r="57" spans="1:9" ht="34.700000000000003" customHeight="1">
      <c r="A57" s="2" t="s">
        <v>518</v>
      </c>
      <c r="B57" s="286" t="s">
        <v>519</v>
      </c>
      <c r="C57" s="286"/>
      <c r="D57" s="286"/>
      <c r="E57" s="286"/>
      <c r="F57" s="286"/>
      <c r="G57" s="286"/>
      <c r="H57" s="286"/>
      <c r="I57" s="286"/>
    </row>
    <row r="58" spans="1:9"/>
    <row r="59" spans="1:9" ht="44.1" customHeight="1">
      <c r="A59" s="2" t="s">
        <v>520</v>
      </c>
      <c r="B59" s="286" t="s">
        <v>521</v>
      </c>
      <c r="C59" s="286"/>
      <c r="D59" s="286"/>
      <c r="E59" s="286"/>
      <c r="F59" s="286"/>
      <c r="G59" s="286"/>
      <c r="H59" s="286"/>
      <c r="I59" s="286"/>
    </row>
    <row r="60" spans="1:9"/>
    <row r="61" spans="1:9" ht="36" customHeight="1">
      <c r="A61" s="2" t="s">
        <v>522</v>
      </c>
      <c r="B61" s="286" t="s">
        <v>523</v>
      </c>
      <c r="C61" s="286"/>
      <c r="D61" s="286"/>
      <c r="E61" s="286"/>
      <c r="F61" s="286"/>
      <c r="G61" s="286"/>
      <c r="H61" s="286"/>
      <c r="I61" s="286"/>
    </row>
    <row r="62" spans="1:9"/>
    <row r="63" spans="1:9" ht="50.25" customHeight="1">
      <c r="A63" s="2" t="s">
        <v>524</v>
      </c>
      <c r="B63" s="286" t="s">
        <v>525</v>
      </c>
      <c r="C63" s="286"/>
      <c r="D63" s="286"/>
      <c r="E63" s="286"/>
      <c r="F63" s="286"/>
      <c r="G63" s="286"/>
      <c r="H63" s="286"/>
      <c r="I63" s="286"/>
    </row>
    <row r="64" spans="1:9"/>
    <row r="65"/>
    <row r="66"/>
    <row r="67"/>
  </sheetData>
  <sheetProtection password="CA05" sheet="1" objects="1" scenarios="1" selectLockedCells="1" selectUnlockedCells="1"/>
  <mergeCells count="31">
    <mergeCell ref="B27:I27"/>
    <mergeCell ref="B57:I57"/>
    <mergeCell ref="B59:I59"/>
    <mergeCell ref="B61:I61"/>
    <mergeCell ref="B63:I63"/>
    <mergeCell ref="B51:I51"/>
    <mergeCell ref="B53:I53"/>
    <mergeCell ref="B55:I55"/>
    <mergeCell ref="B31:I31"/>
    <mergeCell ref="A4:I4"/>
    <mergeCell ref="A2:I2"/>
    <mergeCell ref="B45:I45"/>
    <mergeCell ref="B47:I47"/>
    <mergeCell ref="B49:I49"/>
    <mergeCell ref="B33:I33"/>
    <mergeCell ref="B35:I35"/>
    <mergeCell ref="B37:I37"/>
    <mergeCell ref="B39:I39"/>
    <mergeCell ref="B41:I41"/>
    <mergeCell ref="B43:I43"/>
    <mergeCell ref="B19:I19"/>
    <mergeCell ref="B21:I21"/>
    <mergeCell ref="B23:I23"/>
    <mergeCell ref="B25:I25"/>
    <mergeCell ref="B29:I29"/>
    <mergeCell ref="B17:I17"/>
    <mergeCell ref="B7:I7"/>
    <mergeCell ref="B9:I9"/>
    <mergeCell ref="B11:I11"/>
    <mergeCell ref="B13:I13"/>
    <mergeCell ref="B15:I15"/>
  </mergeCells>
  <pageMargins left="0.70866141732283472" right="0.70866141732283472" top="0.74803149606299213" bottom="0.74803149606299213" header="0.31496062992125984" footer="0.31496062992125984"/>
  <pageSetup paperSize="9" orientation="portrait" horizontalDpi="300" verticalDpi="300" r:id="rId1"/>
  <headerFooter alignWithMargins="0">
    <oddHeader>&amp;L&amp;"Arial Narrow,Običajno"&amp;10»PRENOVA MESTNEGA SREDIŠČA – 1. Faza« (FAZA 1/2 Trg zmage (1B, 1C))&amp;R&amp;A</oddHeader>
    <oddFooter>&amp;LMESTNA OBČINA MURSKA SOBOTA&amp;RStran &amp;P od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FC40"/>
  <sheetViews>
    <sheetView tabSelected="1" zoomScaleNormal="100" zoomScaleSheetLayoutView="100" zoomScalePageLayoutView="85" workbookViewId="0">
      <selection activeCell="G28" sqref="G28"/>
    </sheetView>
  </sheetViews>
  <sheetFormatPr defaultColWidth="0" defaultRowHeight="16.5" zeroHeight="1"/>
  <cols>
    <col min="1" max="1" width="14" style="105" customWidth="1"/>
    <col min="2" max="2" width="9" style="105" customWidth="1"/>
    <col min="3" max="3" width="9.140625" style="105" customWidth="1"/>
    <col min="4" max="5" width="6.5703125" style="105" customWidth="1"/>
    <col min="6" max="7" width="6.42578125" style="105" customWidth="1"/>
    <col min="8" max="8" width="18.42578125" style="112" customWidth="1"/>
    <col min="9" max="9" width="0" style="105" hidden="1" customWidth="1"/>
    <col min="10" max="16383" width="9.140625" style="105" hidden="1"/>
    <col min="16384" max="16384" width="2" style="105" hidden="1" customWidth="1"/>
  </cols>
  <sheetData>
    <row r="1" spans="1:9">
      <c r="A1" s="103" t="s">
        <v>20</v>
      </c>
      <c r="B1" s="103"/>
      <c r="C1" s="103"/>
      <c r="D1" s="103"/>
      <c r="E1" s="103"/>
      <c r="F1" s="103"/>
      <c r="G1" s="103"/>
      <c r="H1" s="104"/>
      <c r="I1" s="103"/>
    </row>
    <row r="2" spans="1:9">
      <c r="A2" s="106" t="s">
        <v>450</v>
      </c>
      <c r="B2" s="103"/>
      <c r="C2" s="103"/>
      <c r="D2" s="103"/>
      <c r="E2" s="103"/>
      <c r="F2" s="103"/>
      <c r="G2" s="103"/>
      <c r="H2" s="104"/>
      <c r="I2" s="103"/>
    </row>
    <row r="3" spans="1:9">
      <c r="A3" s="107"/>
      <c r="B3" s="103"/>
      <c r="C3" s="103"/>
      <c r="D3" s="103"/>
      <c r="E3" s="103"/>
      <c r="F3" s="103"/>
      <c r="G3" s="103"/>
      <c r="H3" s="104"/>
      <c r="I3" s="103"/>
    </row>
    <row r="4" spans="1:9">
      <c r="A4" s="103" t="s">
        <v>0</v>
      </c>
      <c r="B4" s="103"/>
      <c r="C4" s="103"/>
      <c r="D4" s="103"/>
      <c r="E4" s="103"/>
      <c r="F4" s="103"/>
      <c r="G4" s="103"/>
      <c r="H4" s="104"/>
      <c r="I4" s="103"/>
    </row>
    <row r="5" spans="1:9">
      <c r="A5" s="108" t="s">
        <v>451</v>
      </c>
      <c r="B5" s="103"/>
      <c r="C5" s="103"/>
      <c r="D5" s="103"/>
      <c r="E5" s="103"/>
      <c r="F5" s="103"/>
      <c r="G5" s="103"/>
      <c r="H5" s="104"/>
      <c r="I5" s="103"/>
    </row>
    <row r="6" spans="1:9">
      <c r="A6" s="107"/>
      <c r="B6" s="103"/>
      <c r="C6" s="103"/>
      <c r="D6" s="103"/>
      <c r="E6" s="103"/>
      <c r="F6" s="103"/>
      <c r="G6" s="103"/>
      <c r="H6" s="104"/>
      <c r="I6" s="103"/>
    </row>
    <row r="7" spans="1:9" ht="15" customHeight="1">
      <c r="A7" s="103"/>
      <c r="B7" s="103"/>
      <c r="C7" s="103"/>
      <c r="D7" s="103"/>
      <c r="E7" s="103"/>
      <c r="F7" s="103"/>
      <c r="G7" s="103"/>
      <c r="H7" s="104"/>
      <c r="I7" s="103"/>
    </row>
    <row r="8" spans="1:9" ht="20.25">
      <c r="A8" s="109" t="s">
        <v>1</v>
      </c>
      <c r="B8" s="110"/>
      <c r="C8" s="110"/>
      <c r="D8" s="110"/>
      <c r="E8" s="110"/>
      <c r="F8" s="110"/>
      <c r="G8" s="110"/>
      <c r="H8" s="111"/>
    </row>
    <row r="9" spans="1:9"/>
    <row r="10" spans="1:9">
      <c r="A10" s="116" t="s">
        <v>394</v>
      </c>
      <c r="B10" s="103" t="s">
        <v>441</v>
      </c>
      <c r="H10" s="117">
        <f>Vozisce_1B!F26</f>
        <v>0</v>
      </c>
    </row>
    <row r="11" spans="1:9">
      <c r="A11" s="118"/>
      <c r="B11" s="103" t="s">
        <v>395</v>
      </c>
      <c r="H11" s="117">
        <f>Plocnik_1B!F26</f>
        <v>0</v>
      </c>
    </row>
    <row r="12" spans="1:9">
      <c r="A12" s="119"/>
      <c r="B12" s="103" t="s">
        <v>440</v>
      </c>
      <c r="H12" s="117">
        <f>Elektro_1B!F46</f>
        <v>0</v>
      </c>
    </row>
    <row r="13" spans="1:9">
      <c r="A13" s="119"/>
      <c r="B13" s="258" t="s">
        <v>593</v>
      </c>
      <c r="H13" s="117">
        <f>Vodovod_1B!F68</f>
        <v>0</v>
      </c>
    </row>
    <row r="14" spans="1:9" s="124" customFormat="1" ht="15.75">
      <c r="A14" s="120"/>
      <c r="B14" s="121"/>
      <c r="C14" s="121"/>
      <c r="D14" s="121"/>
      <c r="E14" s="121"/>
      <c r="F14" s="121"/>
      <c r="G14" s="122" t="s">
        <v>457</v>
      </c>
      <c r="H14" s="123">
        <f>SUM(H10:H13)</f>
        <v>0</v>
      </c>
    </row>
    <row r="15" spans="1:9" s="125" customFormat="1" ht="18.75">
      <c r="A15" s="113"/>
      <c r="B15" s="114"/>
      <c r="C15" s="114"/>
      <c r="D15" s="114"/>
      <c r="E15" s="114"/>
      <c r="F15" s="114"/>
      <c r="G15" s="114"/>
      <c r="H15" s="115"/>
    </row>
    <row r="16" spans="1:9">
      <c r="A16" s="116" t="s">
        <v>453</v>
      </c>
      <c r="B16" s="103" t="s">
        <v>442</v>
      </c>
      <c r="H16" s="117">
        <f>GOI_1C!F112</f>
        <v>0</v>
      </c>
    </row>
    <row r="17" spans="1:8">
      <c r="A17" s="119"/>
      <c r="B17" s="103" t="s">
        <v>443</v>
      </c>
      <c r="H17" s="117">
        <f>Hortikultura_1C!F16</f>
        <v>0</v>
      </c>
    </row>
    <row r="18" spans="1:8">
      <c r="A18" s="119"/>
      <c r="B18" s="103" t="s">
        <v>440</v>
      </c>
      <c r="H18" s="117">
        <f>Elektro_1C!F139</f>
        <v>0</v>
      </c>
    </row>
    <row r="19" spans="1:8">
      <c r="B19" s="258" t="s">
        <v>593</v>
      </c>
      <c r="H19" s="117">
        <f>Vodovod_1C!F54</f>
        <v>0</v>
      </c>
    </row>
    <row r="20" spans="1:8" s="124" customFormat="1" ht="15.75">
      <c r="A20" s="120"/>
      <c r="B20" s="121"/>
      <c r="C20" s="121"/>
      <c r="D20" s="121"/>
      <c r="E20" s="121"/>
      <c r="F20" s="121"/>
      <c r="G20" s="122" t="s">
        <v>458</v>
      </c>
      <c r="H20" s="123">
        <f>SUM(H16:H19)</f>
        <v>0</v>
      </c>
    </row>
    <row r="21" spans="1:8">
      <c r="A21" s="119"/>
    </row>
    <row r="22" spans="1:8">
      <c r="A22" s="119"/>
    </row>
    <row r="23" spans="1:8" s="124" customFormat="1" ht="15.75">
      <c r="A23" s="120" t="s">
        <v>452</v>
      </c>
      <c r="B23" s="121"/>
      <c r="C23" s="121"/>
      <c r="D23" s="121"/>
      <c r="E23" s="121"/>
      <c r="F23" s="121"/>
      <c r="G23" s="126">
        <v>0.05</v>
      </c>
      <c r="H23" s="123">
        <f>(H14+H20)*G23</f>
        <v>0</v>
      </c>
    </row>
    <row r="24" spans="1:8">
      <c r="A24" s="119"/>
    </row>
    <row r="25" spans="1:8">
      <c r="A25" s="119"/>
    </row>
    <row r="26" spans="1:8" ht="18.75">
      <c r="A26" s="127" t="s">
        <v>455</v>
      </c>
      <c r="B26" s="128"/>
      <c r="C26" s="128"/>
      <c r="D26" s="128"/>
      <c r="E26" s="128"/>
      <c r="F26" s="128"/>
      <c r="G26" s="129"/>
      <c r="H26" s="130">
        <f>H20+H14+H23</f>
        <v>0</v>
      </c>
    </row>
    <row r="27" spans="1:8" ht="13.15" customHeight="1" thickBot="1">
      <c r="A27" s="103"/>
      <c r="B27" s="103"/>
      <c r="C27" s="103"/>
      <c r="D27" s="103"/>
      <c r="E27" s="103"/>
      <c r="F27" s="103"/>
      <c r="G27" s="103"/>
      <c r="H27" s="104"/>
    </row>
    <row r="28" spans="1:8" ht="19.5" thickBot="1">
      <c r="A28" s="127" t="s">
        <v>456</v>
      </c>
      <c r="B28" s="128"/>
      <c r="C28" s="128"/>
      <c r="D28" s="128"/>
      <c r="E28" s="128"/>
      <c r="F28" s="128"/>
      <c r="G28" s="135"/>
      <c r="H28" s="130">
        <f>-(H26*G28)</f>
        <v>0</v>
      </c>
    </row>
    <row r="29" spans="1:8">
      <c r="A29" s="119"/>
    </row>
    <row r="30" spans="1:8" ht="18.75">
      <c r="A30" s="127" t="s">
        <v>454</v>
      </c>
      <c r="B30" s="128"/>
      <c r="C30" s="128"/>
      <c r="D30" s="128"/>
      <c r="E30" s="128"/>
      <c r="F30" s="128"/>
      <c r="G30" s="129"/>
      <c r="H30" s="130">
        <f>H26+H28</f>
        <v>0</v>
      </c>
    </row>
    <row r="31" spans="1:8" s="125" customFormat="1" ht="15" customHeight="1">
      <c r="A31" s="282"/>
      <c r="B31" s="114"/>
      <c r="C31" s="114"/>
      <c r="D31" s="114"/>
      <c r="E31" s="114"/>
      <c r="F31" s="114"/>
      <c r="G31" s="283"/>
      <c r="H31" s="284"/>
    </row>
    <row r="32" spans="1:8">
      <c r="A32" s="105" t="s">
        <v>595</v>
      </c>
      <c r="H32" s="117">
        <f>((H13+H19)+(H13+H19)*G23)-(H13+H19)*G28</f>
        <v>0</v>
      </c>
    </row>
    <row r="33" spans="1:8">
      <c r="A33" s="105" t="s">
        <v>594</v>
      </c>
      <c r="H33" s="117">
        <f>(H10+H11+H12+H16+H17+H18)+(H10+H11+H12+H16+H17+H18)*G23-(H10+H11+H12+H16+H17+H18)*G28</f>
        <v>0</v>
      </c>
    </row>
    <row r="34" spans="1:8" ht="18.75">
      <c r="A34" s="127" t="s">
        <v>19</v>
      </c>
      <c r="B34" s="128"/>
      <c r="C34" s="128"/>
      <c r="D34" s="128"/>
      <c r="E34" s="128"/>
      <c r="F34" s="128"/>
      <c r="G34" s="126">
        <v>0.22</v>
      </c>
      <c r="H34" s="130">
        <f>H33*G34</f>
        <v>0</v>
      </c>
    </row>
    <row r="35" spans="1:8">
      <c r="A35" s="119"/>
    </row>
    <row r="36" spans="1:8" ht="18.75">
      <c r="A36" s="131" t="s">
        <v>459</v>
      </c>
      <c r="B36" s="132"/>
      <c r="C36" s="132"/>
      <c r="D36" s="132"/>
      <c r="E36" s="132"/>
      <c r="F36" s="132"/>
      <c r="G36" s="133"/>
      <c r="H36" s="134">
        <f>H30+H34</f>
        <v>0</v>
      </c>
    </row>
    <row r="37" spans="1:8"/>
    <row r="38" spans="1:8"/>
    <row r="39" spans="1:8"/>
    <row r="40" spans="1:8"/>
  </sheetData>
  <sheetProtection password="CA05" sheet="1" objects="1" scenarios="1" selectLockedCells="1"/>
  <pageMargins left="0.70866141732283472" right="0.70866141732283472" top="0.74803149606299213" bottom="0.74803149606299213" header="0.31496062992125984" footer="0.31496062992125984"/>
  <pageSetup paperSize="9" scale="105" firstPageNumber="0" orientation="portrait" horizontalDpi="300" verticalDpi="300" r:id="rId1"/>
  <headerFooter alignWithMargins="0">
    <oddHeader>&amp;L&amp;"Arial Narrow,Običajno"&amp;10»PRENOVA MESTNEGA SREDIŠČA – 1. Faza« (FAZA 1/2 Trg zmage (1B, 1C))&amp;R&amp;A</oddHeader>
    <oddFooter>&amp;LMESTNA OBČINA MURSKA SOBOTA&amp;RStran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I50"/>
  <sheetViews>
    <sheetView workbookViewId="0">
      <selection activeCell="B15" sqref="B15:I15"/>
    </sheetView>
  </sheetViews>
  <sheetFormatPr defaultColWidth="0" defaultRowHeight="15" zeroHeight="1"/>
  <cols>
    <col min="1" max="9" width="9" customWidth="1"/>
    <col min="10" max="16384" width="9" hidden="1"/>
  </cols>
  <sheetData>
    <row r="1"/>
    <row r="2"/>
    <row r="3"/>
    <row r="4"/>
    <row r="5"/>
    <row r="6"/>
    <row r="7"/>
    <row r="8"/>
    <row r="9"/>
    <row r="10"/>
    <row r="11"/>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sheetData>
  <pageMargins left="0.70866141732283472" right="0.70866141732283472" top="0.74803149606299213" bottom="0.74803149606299213" header="0.31496062992125984" footer="0.31496062992125984"/>
  <pageSetup paperSize="9" orientation="portrait" horizontalDpi="300" verticalDpi="300" r:id="rId1"/>
  <headerFooter alignWithMargins="0">
    <oddHeader>&amp;L&amp;"Arial Narrow,Običajno"&amp;10»PRENOVA MESTNEGA SREDIŠČA – 1. Faza« (FAZA 1/2 Trg zmage (1B, 1C))&amp;R&amp;A</oddHeader>
    <oddFooter>&amp;LMESTNA OBČINA MURSKA SOBOTA&amp;RStran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69"/>
  <sheetViews>
    <sheetView view="pageBreakPreview" topLeftCell="A35" zoomScaleNormal="100" zoomScaleSheetLayoutView="100" workbookViewId="0">
      <selection activeCell="E37" sqref="E37"/>
    </sheetView>
  </sheetViews>
  <sheetFormatPr defaultColWidth="0" defaultRowHeight="12.75" zeroHeight="1"/>
  <cols>
    <col min="1" max="1" width="7.140625" style="137" customWidth="1"/>
    <col min="2" max="2" width="50.7109375" style="80" customWidth="1"/>
    <col min="3" max="3" width="8.5703125" style="22" customWidth="1"/>
    <col min="4" max="4" width="9.5703125" style="21" customWidth="1"/>
    <col min="5" max="5" width="9.5703125" style="136" customWidth="1"/>
    <col min="6" max="6" width="11.5703125" style="21" customWidth="1"/>
    <col min="7" max="7" width="16" style="21" hidden="1" customWidth="1"/>
    <col min="8" max="12" width="11.42578125" style="21" hidden="1" customWidth="1"/>
    <col min="13" max="13" width="12" style="21" hidden="1" customWidth="1"/>
    <col min="14" max="16384" width="11.42578125" style="21" hidden="1"/>
  </cols>
  <sheetData>
    <row r="1" spans="1:9" ht="15.75">
      <c r="A1" s="102" t="s">
        <v>528</v>
      </c>
      <c r="B1" s="32"/>
      <c r="C1" s="28"/>
      <c r="D1" s="31"/>
      <c r="F1" s="33"/>
    </row>
    <row r="2" spans="1:9">
      <c r="B2" s="24"/>
      <c r="D2" s="29"/>
    </row>
    <row r="3" spans="1:9">
      <c r="A3" s="138" t="s">
        <v>425</v>
      </c>
      <c r="B3" s="24"/>
      <c r="D3" s="29"/>
      <c r="F3" s="34"/>
    </row>
    <row r="4" spans="1:9">
      <c r="B4" s="35"/>
      <c r="D4" s="29"/>
      <c r="E4" s="139"/>
      <c r="F4" s="25"/>
    </row>
    <row r="5" spans="1:9">
      <c r="A5" s="290" t="s">
        <v>424</v>
      </c>
      <c r="B5" s="290"/>
      <c r="C5" s="290"/>
      <c r="D5" s="290"/>
      <c r="E5" s="290"/>
      <c r="F5" s="290"/>
      <c r="I5" s="140"/>
    </row>
    <row r="6" spans="1:9">
      <c r="B6" s="24"/>
      <c r="C6" s="28"/>
      <c r="D6" s="26"/>
      <c r="E6" s="139"/>
      <c r="F6" s="25"/>
    </row>
    <row r="7" spans="1:9" ht="49.7" customHeight="1">
      <c r="A7" s="291" t="s">
        <v>207</v>
      </c>
      <c r="B7" s="291"/>
      <c r="C7" s="291"/>
      <c r="D7" s="291"/>
      <c r="E7" s="291"/>
      <c r="F7" s="291"/>
    </row>
    <row r="8" spans="1:9">
      <c r="B8" s="35"/>
      <c r="D8" s="29"/>
      <c r="E8" s="141"/>
      <c r="F8" s="36"/>
    </row>
    <row r="9" spans="1:9" ht="36.75" customHeight="1">
      <c r="A9" s="291" t="s">
        <v>208</v>
      </c>
      <c r="B9" s="291"/>
      <c r="C9" s="291"/>
      <c r="D9" s="291"/>
      <c r="E9" s="291"/>
      <c r="F9" s="291"/>
    </row>
    <row r="10" spans="1:9">
      <c r="B10" s="35"/>
      <c r="D10" s="29"/>
      <c r="E10" s="141"/>
      <c r="F10" s="36"/>
    </row>
    <row r="11" spans="1:9" ht="48.2" customHeight="1">
      <c r="A11" s="291" t="s">
        <v>209</v>
      </c>
      <c r="B11" s="291"/>
      <c r="C11" s="291"/>
      <c r="D11" s="291"/>
      <c r="E11" s="291"/>
      <c r="F11" s="291"/>
    </row>
    <row r="12" spans="1:9">
      <c r="B12" s="35"/>
      <c r="D12" s="29"/>
      <c r="E12" s="141"/>
      <c r="F12" s="36"/>
    </row>
    <row r="13" spans="1:9" ht="16.5">
      <c r="A13" s="291" t="s">
        <v>423</v>
      </c>
      <c r="B13" s="291"/>
      <c r="C13" s="291"/>
      <c r="D13" s="291"/>
      <c r="E13" s="291"/>
      <c r="F13" s="291"/>
    </row>
    <row r="14" spans="1:9">
      <c r="B14" s="35"/>
      <c r="D14" s="29"/>
      <c r="E14" s="141"/>
      <c r="F14" s="36"/>
    </row>
    <row r="15" spans="1:9" ht="43.5" customHeight="1">
      <c r="A15" s="291" t="s">
        <v>526</v>
      </c>
      <c r="B15" s="291"/>
      <c r="C15" s="291"/>
      <c r="D15" s="291"/>
      <c r="E15" s="291"/>
      <c r="F15" s="291"/>
    </row>
    <row r="16" spans="1:9" ht="16.5">
      <c r="A16" s="142"/>
      <c r="B16" s="142"/>
      <c r="C16" s="142"/>
      <c r="D16" s="142"/>
      <c r="E16" s="142"/>
      <c r="F16" s="142"/>
    </row>
    <row r="17" spans="1:6" ht="16.5">
      <c r="A17" s="259" t="s">
        <v>206</v>
      </c>
      <c r="B17" s="260"/>
      <c r="C17" s="260"/>
      <c r="D17" s="261"/>
      <c r="E17" s="262"/>
      <c r="F17" s="263" t="s">
        <v>96</v>
      </c>
    </row>
    <row r="18" spans="1:6" ht="16.5">
      <c r="A18" s="264"/>
      <c r="B18" s="265"/>
      <c r="C18" s="266"/>
      <c r="D18" s="267"/>
      <c r="E18" s="268"/>
      <c r="F18" s="269"/>
    </row>
    <row r="19" spans="1:6" ht="16.5">
      <c r="A19" s="270" t="str">
        <f>+A31</f>
        <v>1.0</v>
      </c>
      <c r="B19" s="265" t="str">
        <f>B31</f>
        <v xml:space="preserve">PREDDELA </v>
      </c>
      <c r="C19" s="267"/>
      <c r="D19" s="267"/>
      <c r="E19" s="268"/>
      <c r="F19" s="271">
        <f>F91</f>
        <v>0</v>
      </c>
    </row>
    <row r="20" spans="1:6" ht="16.5">
      <c r="A20" s="270" t="str">
        <f>+A95</f>
        <v>2.0</v>
      </c>
      <c r="B20" s="265" t="str">
        <f>B95</f>
        <v>ZEMELJSKA DELA</v>
      </c>
      <c r="C20" s="267"/>
      <c r="D20" s="267"/>
      <c r="E20" s="268"/>
      <c r="F20" s="271">
        <f>F129</f>
        <v>0</v>
      </c>
    </row>
    <row r="21" spans="1:6" ht="16.5">
      <c r="A21" s="270" t="str">
        <f>+A132</f>
        <v>3.0</v>
      </c>
      <c r="B21" s="272" t="str">
        <f>B132</f>
        <v xml:space="preserve">VOZIŠČNE KONSTRUKCIJE </v>
      </c>
      <c r="C21" s="267"/>
      <c r="D21" s="267"/>
      <c r="E21" s="268"/>
      <c r="F21" s="271">
        <f>F163</f>
        <v>0</v>
      </c>
    </row>
    <row r="22" spans="1:6" ht="16.5">
      <c r="A22" s="273" t="str">
        <f>+A166</f>
        <v>4.0</v>
      </c>
      <c r="B22" s="272" t="str">
        <f>+B166</f>
        <v>ODVODNJAVANJE</v>
      </c>
      <c r="C22" s="267"/>
      <c r="D22" s="267"/>
      <c r="E22" s="268"/>
      <c r="F22" s="271">
        <f>+F190</f>
        <v>0</v>
      </c>
    </row>
    <row r="23" spans="1:6" ht="16.5">
      <c r="A23" s="270" t="str">
        <f>+A192</f>
        <v>6.0</v>
      </c>
      <c r="B23" s="272" t="str">
        <f>B192</f>
        <v>OPREMA CEST</v>
      </c>
      <c r="C23" s="267"/>
      <c r="D23" s="267"/>
      <c r="E23" s="268"/>
      <c r="F23" s="271">
        <f>F220</f>
        <v>0</v>
      </c>
    </row>
    <row r="24" spans="1:6" ht="16.5">
      <c r="A24" s="270" t="str">
        <f>+A224</f>
        <v>7.0</v>
      </c>
      <c r="B24" s="272" t="str">
        <f>B224</f>
        <v xml:space="preserve">TUJE STORITVE </v>
      </c>
      <c r="C24" s="267"/>
      <c r="D24" s="267"/>
      <c r="E24" s="268"/>
      <c r="F24" s="271">
        <f>F237</f>
        <v>0</v>
      </c>
    </row>
    <row r="25" spans="1:6" ht="16.5">
      <c r="A25" s="274" t="s">
        <v>96</v>
      </c>
      <c r="B25" s="272" t="s">
        <v>96</v>
      </c>
      <c r="C25" s="267"/>
      <c r="D25" s="267"/>
      <c r="E25" s="268"/>
      <c r="F25" s="275" t="s">
        <v>96</v>
      </c>
    </row>
    <row r="26" spans="1:6" ht="16.5">
      <c r="A26" s="276"/>
      <c r="B26" s="277" t="s">
        <v>439</v>
      </c>
      <c r="C26" s="278"/>
      <c r="D26" s="278"/>
      <c r="E26" s="279"/>
      <c r="F26" s="280">
        <f>SUM(F19:F25)</f>
        <v>0</v>
      </c>
    </row>
    <row r="27" spans="1:6">
      <c r="B27" s="24"/>
      <c r="C27" s="28"/>
      <c r="D27" s="26"/>
      <c r="E27" s="139"/>
      <c r="F27" s="25"/>
    </row>
    <row r="28" spans="1:6">
      <c r="B28" s="24"/>
      <c r="C28" s="28"/>
      <c r="D28" s="26"/>
      <c r="E28" s="139"/>
      <c r="F28" s="25"/>
    </row>
    <row r="29" spans="1:6" s="146" customFormat="1" ht="17.25" thickBot="1">
      <c r="A29" s="143" t="s">
        <v>432</v>
      </c>
      <c r="B29" s="144" t="s">
        <v>2</v>
      </c>
      <c r="C29" s="145" t="s">
        <v>3</v>
      </c>
      <c r="D29" s="145" t="s">
        <v>4</v>
      </c>
      <c r="E29" s="145" t="s">
        <v>5</v>
      </c>
      <c r="F29" s="145" t="s">
        <v>6</v>
      </c>
    </row>
    <row r="30" spans="1:6" ht="13.5" thickTop="1">
      <c r="B30" s="35"/>
      <c r="D30" s="29"/>
      <c r="E30" s="141"/>
      <c r="F30" s="36"/>
    </row>
    <row r="31" spans="1:6">
      <c r="A31" s="147" t="s">
        <v>210</v>
      </c>
      <c r="B31" s="83" t="s">
        <v>211</v>
      </c>
      <c r="C31" s="37"/>
      <c r="D31" s="83"/>
      <c r="E31" s="83"/>
      <c r="F31" s="84"/>
    </row>
    <row r="32" spans="1:6">
      <c r="A32" s="138"/>
      <c r="B32" s="35"/>
      <c r="D32" s="29"/>
      <c r="E32" s="141"/>
      <c r="F32" s="36"/>
    </row>
    <row r="33" spans="1:6">
      <c r="A33" s="148" t="s">
        <v>191</v>
      </c>
      <c r="B33" s="85" t="s">
        <v>212</v>
      </c>
      <c r="C33" s="38"/>
      <c r="D33" s="85"/>
      <c r="E33" s="85"/>
      <c r="F33" s="85"/>
    </row>
    <row r="34" spans="1:6">
      <c r="B34" s="35"/>
      <c r="C34" s="27"/>
      <c r="D34" s="29"/>
      <c r="E34" s="141"/>
      <c r="F34" s="39"/>
    </row>
    <row r="35" spans="1:6" ht="25.5">
      <c r="A35" s="149" t="s">
        <v>213</v>
      </c>
      <c r="B35" s="150" t="s">
        <v>214</v>
      </c>
      <c r="C35" s="151" t="s">
        <v>417</v>
      </c>
      <c r="D35" s="152">
        <v>25</v>
      </c>
      <c r="E35" s="191"/>
      <c r="F35" s="153">
        <f>D35*E35</f>
        <v>0</v>
      </c>
    </row>
    <row r="36" spans="1:6">
      <c r="A36" s="41"/>
      <c r="B36" s="40"/>
      <c r="C36" s="41"/>
      <c r="E36" s="21"/>
    </row>
    <row r="37" spans="1:6" ht="25.5">
      <c r="A37" s="149" t="s">
        <v>215</v>
      </c>
      <c r="B37" s="150" t="s">
        <v>216</v>
      </c>
      <c r="C37" s="151" t="s">
        <v>13</v>
      </c>
      <c r="D37" s="152">
        <v>2</v>
      </c>
      <c r="E37" s="191"/>
      <c r="F37" s="153">
        <f>D37*E37</f>
        <v>0</v>
      </c>
    </row>
    <row r="38" spans="1:6">
      <c r="A38" s="41"/>
      <c r="B38" s="40"/>
      <c r="C38" s="41"/>
      <c r="E38" s="21"/>
    </row>
    <row r="39" spans="1:6" ht="25.5">
      <c r="A39" s="149" t="s">
        <v>217</v>
      </c>
      <c r="B39" s="150" t="s">
        <v>218</v>
      </c>
      <c r="C39" s="151" t="s">
        <v>13</v>
      </c>
      <c r="D39" s="152">
        <v>10</v>
      </c>
      <c r="E39" s="191"/>
      <c r="F39" s="153">
        <f>D39*E39</f>
        <v>0</v>
      </c>
    </row>
    <row r="40" spans="1:6">
      <c r="A40" s="154"/>
      <c r="B40" s="35"/>
      <c r="C40" s="43"/>
    </row>
    <row r="41" spans="1:6">
      <c r="A41" s="154"/>
      <c r="B41" s="35"/>
      <c r="C41" s="43"/>
      <c r="D41" s="29"/>
      <c r="E41" s="141"/>
      <c r="F41" s="155"/>
    </row>
    <row r="42" spans="1:6" ht="13.5" thickBot="1">
      <c r="A42" s="156" t="s">
        <v>191</v>
      </c>
      <c r="B42" s="45" t="s">
        <v>219</v>
      </c>
      <c r="C42" s="44"/>
      <c r="D42" s="46"/>
      <c r="E42" s="157"/>
      <c r="F42" s="90">
        <f>SUM(F33:F39)</f>
        <v>0</v>
      </c>
    </row>
    <row r="43" spans="1:6" ht="13.5" thickTop="1">
      <c r="A43" s="154"/>
      <c r="B43" s="35"/>
      <c r="C43" s="43"/>
      <c r="D43" s="29"/>
      <c r="E43" s="141"/>
      <c r="F43" s="39"/>
    </row>
    <row r="44" spans="1:6">
      <c r="B44" s="35"/>
      <c r="C44" s="43"/>
      <c r="D44" s="29"/>
      <c r="E44" s="141"/>
      <c r="F44" s="39"/>
    </row>
    <row r="45" spans="1:6">
      <c r="A45" s="148" t="s">
        <v>190</v>
      </c>
      <c r="B45" s="48" t="s">
        <v>220</v>
      </c>
      <c r="C45" s="47"/>
      <c r="D45" s="49"/>
      <c r="E45" s="158"/>
      <c r="F45" s="50"/>
    </row>
    <row r="46" spans="1:6">
      <c r="B46" s="35"/>
      <c r="C46" s="159"/>
      <c r="D46" s="51"/>
      <c r="E46" s="141"/>
      <c r="F46" s="39"/>
    </row>
    <row r="47" spans="1:6">
      <c r="A47" s="160" t="s">
        <v>221</v>
      </c>
      <c r="B47" s="86" t="s">
        <v>222</v>
      </c>
      <c r="C47" s="161"/>
      <c r="D47" s="86"/>
      <c r="E47" s="86"/>
      <c r="F47" s="86"/>
    </row>
    <row r="48" spans="1:6">
      <c r="B48" s="40"/>
      <c r="C48" s="159"/>
      <c r="D48" s="51"/>
      <c r="E48" s="141"/>
      <c r="F48" s="39"/>
    </row>
    <row r="49" spans="1:6" ht="25.5">
      <c r="A49" s="149" t="s">
        <v>223</v>
      </c>
      <c r="B49" s="150" t="s">
        <v>224</v>
      </c>
      <c r="C49" s="151" t="s">
        <v>418</v>
      </c>
      <c r="D49" s="152">
        <v>230.5</v>
      </c>
      <c r="E49" s="191"/>
      <c r="F49" s="153">
        <f>D49*E49</f>
        <v>0</v>
      </c>
    </row>
    <row r="50" spans="1:6">
      <c r="A50" s="149"/>
      <c r="B50" s="150"/>
      <c r="C50" s="151"/>
      <c r="D50" s="152"/>
      <c r="E50" s="153"/>
      <c r="F50" s="153"/>
    </row>
    <row r="51" spans="1:6" ht="25.5">
      <c r="A51" s="149" t="s">
        <v>225</v>
      </c>
      <c r="B51" s="150" t="s">
        <v>226</v>
      </c>
      <c r="C51" s="151" t="s">
        <v>417</v>
      </c>
      <c r="D51" s="152">
        <v>20</v>
      </c>
      <c r="E51" s="191"/>
      <c r="F51" s="153">
        <f>D51*E51</f>
        <v>0</v>
      </c>
    </row>
    <row r="52" spans="1:6">
      <c r="A52" s="149"/>
      <c r="B52" s="150"/>
      <c r="C52" s="151"/>
      <c r="D52" s="152"/>
      <c r="E52" s="153"/>
      <c r="F52" s="153"/>
    </row>
    <row r="53" spans="1:6" ht="25.5">
      <c r="A53" s="149" t="s">
        <v>227</v>
      </c>
      <c r="B53" s="150" t="s">
        <v>228</v>
      </c>
      <c r="C53" s="151" t="s">
        <v>417</v>
      </c>
      <c r="D53" s="152">
        <v>8</v>
      </c>
      <c r="E53" s="191"/>
      <c r="F53" s="153">
        <f>D53*E53</f>
        <v>0</v>
      </c>
    </row>
    <row r="54" spans="1:6">
      <c r="A54" s="149"/>
      <c r="B54" s="150"/>
      <c r="C54" s="151"/>
      <c r="D54" s="152"/>
      <c r="E54" s="153"/>
      <c r="F54" s="153"/>
    </row>
    <row r="55" spans="1:6" ht="25.5">
      <c r="A55" s="149" t="s">
        <v>229</v>
      </c>
      <c r="B55" s="150" t="s">
        <v>230</v>
      </c>
      <c r="C55" s="151" t="s">
        <v>417</v>
      </c>
      <c r="D55" s="152">
        <v>23</v>
      </c>
      <c r="E55" s="191"/>
      <c r="F55" s="153">
        <f>D55*E55</f>
        <v>0</v>
      </c>
    </row>
    <row r="56" spans="1:6">
      <c r="A56" s="154"/>
      <c r="B56" s="35"/>
      <c r="C56" s="41"/>
      <c r="D56" s="51"/>
      <c r="E56" s="141"/>
      <c r="F56" s="39"/>
    </row>
    <row r="57" spans="1:6" ht="13.5" thickBot="1">
      <c r="A57" s="95" t="s">
        <v>221</v>
      </c>
      <c r="B57" s="57" t="s">
        <v>75</v>
      </c>
      <c r="C57" s="56"/>
      <c r="D57" s="58"/>
      <c r="E57" s="162"/>
      <c r="F57" s="91">
        <f>SUM(F47:F55)</f>
        <v>0</v>
      </c>
    </row>
    <row r="58" spans="1:6" ht="13.5" thickTop="1">
      <c r="B58" s="35"/>
      <c r="C58" s="43"/>
      <c r="D58" s="51"/>
      <c r="E58" s="141"/>
      <c r="F58" s="39"/>
    </row>
    <row r="59" spans="1:6">
      <c r="B59" s="35"/>
      <c r="C59" s="43"/>
      <c r="D59" s="51"/>
      <c r="E59" s="141"/>
      <c r="F59" s="39"/>
    </row>
    <row r="60" spans="1:6">
      <c r="A60" s="160" t="s">
        <v>231</v>
      </c>
      <c r="B60" s="86" t="s">
        <v>232</v>
      </c>
      <c r="C60" s="161"/>
      <c r="D60" s="86"/>
      <c r="E60" s="86"/>
      <c r="F60" s="86"/>
    </row>
    <row r="61" spans="1:6">
      <c r="B61" s="35"/>
      <c r="C61" s="43"/>
      <c r="D61" s="51"/>
      <c r="E61" s="141"/>
      <c r="F61" s="39"/>
    </row>
    <row r="62" spans="1:6" ht="25.5">
      <c r="A62" s="149" t="s">
        <v>233</v>
      </c>
      <c r="B62" s="150" t="s">
        <v>234</v>
      </c>
      <c r="C62" s="151" t="s">
        <v>417</v>
      </c>
      <c r="D62" s="152">
        <v>2</v>
      </c>
      <c r="E62" s="191"/>
      <c r="F62" s="153">
        <f>D62*E62</f>
        <v>0</v>
      </c>
    </row>
    <row r="63" spans="1:6">
      <c r="A63" s="163"/>
      <c r="B63" s="53"/>
      <c r="C63" s="81"/>
      <c r="D63" s="54"/>
      <c r="E63" s="164"/>
      <c r="F63" s="55"/>
    </row>
    <row r="64" spans="1:6" ht="13.5" thickBot="1">
      <c r="A64" s="95" t="s">
        <v>231</v>
      </c>
      <c r="B64" s="57" t="s">
        <v>75</v>
      </c>
      <c r="C64" s="56"/>
      <c r="D64" s="58"/>
      <c r="E64" s="162"/>
      <c r="F64" s="91">
        <f>SUM(F60:F62)</f>
        <v>0</v>
      </c>
    </row>
    <row r="65" spans="1:7" ht="13.5" thickTop="1">
      <c r="B65" s="35"/>
      <c r="C65" s="43"/>
      <c r="D65" s="51"/>
      <c r="E65" s="141"/>
      <c r="F65" s="39"/>
    </row>
    <row r="66" spans="1:7">
      <c r="B66" s="35"/>
      <c r="C66" s="43"/>
      <c r="D66" s="51"/>
      <c r="E66" s="141"/>
      <c r="F66" s="39"/>
    </row>
    <row r="67" spans="1:7" ht="13.5" thickBot="1">
      <c r="A67" s="156" t="s">
        <v>190</v>
      </c>
      <c r="B67" s="45" t="s">
        <v>235</v>
      </c>
      <c r="C67" s="44"/>
      <c r="D67" s="46"/>
      <c r="E67" s="157"/>
      <c r="F67" s="90">
        <f>F64+F57</f>
        <v>0</v>
      </c>
    </row>
    <row r="68" spans="1:7" ht="13.5" thickTop="1">
      <c r="A68" s="165"/>
      <c r="B68" s="60"/>
      <c r="C68" s="59"/>
      <c r="D68" s="61"/>
      <c r="E68" s="141"/>
      <c r="F68" s="62"/>
    </row>
    <row r="69" spans="1:7">
      <c r="B69" s="35"/>
      <c r="C69" s="43"/>
      <c r="D69" s="51"/>
      <c r="E69" s="141"/>
      <c r="F69" s="39"/>
    </row>
    <row r="70" spans="1:7">
      <c r="A70" s="148" t="s">
        <v>189</v>
      </c>
      <c r="B70" s="48" t="s">
        <v>236</v>
      </c>
      <c r="C70" s="166"/>
      <c r="D70" s="49"/>
      <c r="E70" s="158"/>
      <c r="F70" s="50"/>
    </row>
    <row r="71" spans="1:7">
      <c r="B71" s="35"/>
      <c r="C71" s="43"/>
      <c r="D71" s="51"/>
      <c r="E71" s="141"/>
      <c r="F71" s="39"/>
    </row>
    <row r="72" spans="1:7">
      <c r="A72" s="160" t="s">
        <v>237</v>
      </c>
      <c r="B72" s="82" t="s">
        <v>238</v>
      </c>
      <c r="C72" s="161"/>
      <c r="D72" s="64"/>
      <c r="E72" s="167"/>
      <c r="F72" s="65"/>
    </row>
    <row r="73" spans="1:7">
      <c r="B73" s="35"/>
      <c r="C73" s="43"/>
      <c r="D73" s="51"/>
      <c r="E73" s="141"/>
      <c r="F73" s="39"/>
    </row>
    <row r="74" spans="1:7" ht="25.5">
      <c r="A74" s="149" t="s">
        <v>239</v>
      </c>
      <c r="B74" s="150" t="s">
        <v>421</v>
      </c>
      <c r="C74" s="151" t="s">
        <v>240</v>
      </c>
      <c r="D74" s="152">
        <v>30</v>
      </c>
      <c r="E74" s="191"/>
      <c r="F74" s="153">
        <f>D74*E74</f>
        <v>0</v>
      </c>
      <c r="G74" s="42"/>
    </row>
    <row r="75" spans="1:7">
      <c r="A75" s="163"/>
      <c r="B75" s="53"/>
      <c r="C75" s="41"/>
      <c r="D75" s="54"/>
      <c r="E75" s="164"/>
      <c r="F75" s="55"/>
    </row>
    <row r="76" spans="1:7" ht="13.5" thickBot="1">
      <c r="A76" s="95" t="s">
        <v>237</v>
      </c>
      <c r="B76" s="57" t="s">
        <v>75</v>
      </c>
      <c r="C76" s="56"/>
      <c r="D76" s="58"/>
      <c r="E76" s="162"/>
      <c r="F76" s="91">
        <f>SUM(F72:F75)</f>
        <v>0</v>
      </c>
    </row>
    <row r="77" spans="1:7" ht="13.5" thickTop="1">
      <c r="B77" s="35"/>
      <c r="C77" s="43"/>
      <c r="D77" s="51"/>
      <c r="E77" s="141"/>
      <c r="F77" s="39"/>
    </row>
    <row r="78" spans="1:7">
      <c r="B78" s="35"/>
      <c r="C78" s="43"/>
      <c r="D78" s="51"/>
      <c r="E78" s="141"/>
      <c r="F78" s="39"/>
    </row>
    <row r="79" spans="1:7">
      <c r="A79" s="160" t="s">
        <v>241</v>
      </c>
      <c r="B79" s="168" t="s">
        <v>242</v>
      </c>
      <c r="C79" s="63"/>
      <c r="D79" s="64"/>
      <c r="E79" s="167"/>
      <c r="F79" s="65"/>
    </row>
    <row r="80" spans="1:7">
      <c r="A80" s="159"/>
      <c r="B80" s="169"/>
      <c r="C80" s="41"/>
      <c r="D80" s="29"/>
      <c r="E80" s="155"/>
      <c r="F80" s="155"/>
    </row>
    <row r="81" spans="1:7" ht="38.25">
      <c r="A81" s="149" t="s">
        <v>243</v>
      </c>
      <c r="B81" s="150" t="s">
        <v>244</v>
      </c>
      <c r="C81" s="151" t="s">
        <v>417</v>
      </c>
      <c r="D81" s="152">
        <v>10</v>
      </c>
      <c r="E81" s="191"/>
      <c r="F81" s="153">
        <f>D81*E81</f>
        <v>0</v>
      </c>
      <c r="G81" s="80"/>
    </row>
    <row r="82" spans="1:7">
      <c r="A82" s="149"/>
      <c r="B82" s="150"/>
      <c r="C82" s="151"/>
      <c r="D82" s="152"/>
      <c r="E82" s="153"/>
      <c r="F82" s="153"/>
    </row>
    <row r="83" spans="1:7" ht="25.5">
      <c r="A83" s="149" t="s">
        <v>245</v>
      </c>
      <c r="B83" s="150" t="s">
        <v>246</v>
      </c>
      <c r="C83" s="151" t="s">
        <v>417</v>
      </c>
      <c r="D83" s="152">
        <v>23</v>
      </c>
      <c r="E83" s="191"/>
      <c r="F83" s="153">
        <f>D83*E83</f>
        <v>0</v>
      </c>
    </row>
    <row r="84" spans="1:7">
      <c r="A84" s="149"/>
      <c r="B84" s="150"/>
      <c r="C84" s="151"/>
      <c r="D84" s="152"/>
      <c r="E84" s="153"/>
      <c r="F84" s="153"/>
    </row>
    <row r="85" spans="1:7" ht="25.5">
      <c r="A85" s="149" t="s">
        <v>247</v>
      </c>
      <c r="B85" s="150" t="s">
        <v>248</v>
      </c>
      <c r="C85" s="151" t="s">
        <v>417</v>
      </c>
      <c r="D85" s="152">
        <v>10</v>
      </c>
      <c r="E85" s="191"/>
      <c r="F85" s="153">
        <f>D85*E85</f>
        <v>0</v>
      </c>
    </row>
    <row r="86" spans="1:7">
      <c r="A86" s="41"/>
      <c r="B86" s="40"/>
      <c r="C86" s="41"/>
      <c r="D86" s="29"/>
      <c r="E86" s="155"/>
      <c r="F86" s="155"/>
    </row>
    <row r="87" spans="1:7" ht="13.5" thickBot="1">
      <c r="A87" s="170" t="s">
        <v>241</v>
      </c>
      <c r="B87" s="57" t="s">
        <v>75</v>
      </c>
      <c r="C87" s="66"/>
      <c r="D87" s="67"/>
      <c r="E87" s="162"/>
      <c r="F87" s="91">
        <f>SUM(F79:F86)</f>
        <v>0</v>
      </c>
    </row>
    <row r="88" spans="1:7" ht="13.5" thickTop="1">
      <c r="A88" s="159"/>
      <c r="B88" s="169"/>
      <c r="C88" s="41"/>
      <c r="D88" s="29"/>
      <c r="E88" s="141"/>
      <c r="F88" s="39"/>
    </row>
    <row r="89" spans="1:7" ht="13.5" thickBot="1">
      <c r="A89" s="156" t="s">
        <v>189</v>
      </c>
      <c r="B89" s="45" t="s">
        <v>249</v>
      </c>
      <c r="C89" s="44"/>
      <c r="D89" s="46"/>
      <c r="E89" s="157"/>
      <c r="F89" s="90">
        <f>F87+F76</f>
        <v>0</v>
      </c>
    </row>
    <row r="90" spans="1:7" ht="13.5" thickTop="1">
      <c r="A90" s="159"/>
      <c r="B90" s="40"/>
      <c r="C90" s="42"/>
      <c r="D90" s="29"/>
      <c r="E90" s="141"/>
      <c r="F90" s="39"/>
    </row>
    <row r="91" spans="1:7" ht="13.5" thickBot="1">
      <c r="A91" s="171" t="s">
        <v>210</v>
      </c>
      <c r="B91" s="68" t="s">
        <v>250</v>
      </c>
      <c r="C91" s="172"/>
      <c r="D91" s="69"/>
      <c r="E91" s="173"/>
      <c r="F91" s="92">
        <f>F89+F67+F42</f>
        <v>0</v>
      </c>
    </row>
    <row r="92" spans="1:7" ht="13.5" thickTop="1">
      <c r="A92" s="159"/>
      <c r="B92" s="169"/>
      <c r="C92" s="42"/>
      <c r="D92" s="29"/>
      <c r="E92" s="141"/>
      <c r="F92" s="39"/>
    </row>
    <row r="93" spans="1:7">
      <c r="A93" s="159"/>
      <c r="B93" s="169"/>
      <c r="C93" s="42"/>
      <c r="D93" s="29"/>
      <c r="E93" s="141"/>
      <c r="F93" s="39"/>
    </row>
    <row r="94" spans="1:7">
      <c r="A94" s="42"/>
      <c r="B94" s="169"/>
      <c r="C94" s="42"/>
      <c r="D94" s="29"/>
      <c r="E94" s="141"/>
      <c r="F94" s="39"/>
    </row>
    <row r="95" spans="1:7">
      <c r="A95" s="147" t="s">
        <v>251</v>
      </c>
      <c r="B95" s="174" t="s">
        <v>252</v>
      </c>
      <c r="C95" s="175"/>
      <c r="D95" s="70"/>
      <c r="E95" s="176"/>
      <c r="F95" s="71"/>
    </row>
    <row r="96" spans="1:7">
      <c r="A96" s="42"/>
      <c r="B96" s="169"/>
      <c r="C96" s="42"/>
      <c r="D96" s="29"/>
      <c r="E96" s="141"/>
      <c r="F96" s="39"/>
    </row>
    <row r="97" spans="1:6">
      <c r="A97" s="148" t="s">
        <v>188</v>
      </c>
      <c r="B97" s="177" t="s">
        <v>253</v>
      </c>
      <c r="C97" s="178"/>
      <c r="D97" s="72"/>
      <c r="E97" s="158"/>
      <c r="F97" s="50"/>
    </row>
    <row r="98" spans="1:6">
      <c r="A98" s="42"/>
      <c r="B98" s="169"/>
      <c r="C98" s="42"/>
      <c r="D98" s="29"/>
      <c r="E98" s="141"/>
      <c r="F98" s="39"/>
    </row>
    <row r="99" spans="1:6" ht="25.5">
      <c r="A99" s="149" t="s">
        <v>254</v>
      </c>
      <c r="B99" s="150" t="s">
        <v>255</v>
      </c>
      <c r="C99" s="151" t="s">
        <v>419</v>
      </c>
      <c r="D99" s="152">
        <v>127</v>
      </c>
      <c r="E99" s="191"/>
      <c r="F99" s="153">
        <f>D99*E99</f>
        <v>0</v>
      </c>
    </row>
    <row r="100" spans="1:6">
      <c r="A100" s="149"/>
      <c r="B100" s="150"/>
      <c r="C100" s="151"/>
      <c r="D100" s="152"/>
      <c r="E100" s="153"/>
      <c r="F100" s="153"/>
    </row>
    <row r="101" spans="1:6" ht="38.25">
      <c r="A101" s="149" t="s">
        <v>256</v>
      </c>
      <c r="B101" s="150" t="s">
        <v>257</v>
      </c>
      <c r="C101" s="151" t="s">
        <v>419</v>
      </c>
      <c r="D101" s="152">
        <v>5</v>
      </c>
      <c r="E101" s="191"/>
      <c r="F101" s="153">
        <f>D101*E101</f>
        <v>0</v>
      </c>
    </row>
    <row r="102" spans="1:6">
      <c r="A102" s="42"/>
      <c r="B102" s="40"/>
      <c r="C102" s="41"/>
      <c r="D102" s="51"/>
      <c r="E102" s="155"/>
      <c r="F102" s="155"/>
    </row>
    <row r="103" spans="1:6" ht="13.5" thickBot="1">
      <c r="A103" s="87">
        <v>2.1</v>
      </c>
      <c r="B103" s="45" t="s">
        <v>258</v>
      </c>
      <c r="C103" s="44"/>
      <c r="D103" s="73"/>
      <c r="E103" s="157"/>
      <c r="F103" s="90">
        <f>SUM(F97:F102)</f>
        <v>0</v>
      </c>
    </row>
    <row r="104" spans="1:6" ht="13.5" thickTop="1">
      <c r="A104" s="42"/>
      <c r="B104" s="169"/>
      <c r="C104" s="42"/>
      <c r="D104" s="51"/>
      <c r="E104" s="141"/>
      <c r="F104" s="39"/>
    </row>
    <row r="105" spans="1:6">
      <c r="A105" s="42"/>
      <c r="B105" s="169"/>
      <c r="C105" s="42"/>
      <c r="D105" s="51"/>
      <c r="E105" s="141"/>
      <c r="F105" s="39"/>
    </row>
    <row r="106" spans="1:6">
      <c r="A106" s="148" t="s">
        <v>187</v>
      </c>
      <c r="B106" s="179" t="s">
        <v>259</v>
      </c>
      <c r="C106" s="178"/>
      <c r="D106" s="49"/>
      <c r="E106" s="158"/>
      <c r="F106" s="50"/>
    </row>
    <row r="107" spans="1:6">
      <c r="A107" s="42"/>
      <c r="B107" s="169"/>
      <c r="C107" s="41"/>
      <c r="D107" s="51"/>
      <c r="E107" s="141"/>
      <c r="F107" s="39"/>
    </row>
    <row r="108" spans="1:6" ht="25.5">
      <c r="A108" s="149" t="s">
        <v>260</v>
      </c>
      <c r="B108" s="150" t="s">
        <v>261</v>
      </c>
      <c r="C108" s="151" t="s">
        <v>418</v>
      </c>
      <c r="D108" s="152">
        <v>253</v>
      </c>
      <c r="E108" s="191"/>
      <c r="F108" s="153">
        <f>D108*E108</f>
        <v>0</v>
      </c>
    </row>
    <row r="109" spans="1:6">
      <c r="A109" s="42"/>
      <c r="B109" s="40"/>
      <c r="C109" s="41"/>
      <c r="D109" s="51"/>
      <c r="E109" s="155"/>
      <c r="F109" s="155"/>
    </row>
    <row r="110" spans="1:6" ht="13.5" thickBot="1">
      <c r="A110" s="87">
        <v>2.2000000000000002</v>
      </c>
      <c r="B110" s="45" t="s">
        <v>262</v>
      </c>
      <c r="C110" s="44"/>
      <c r="D110" s="73"/>
      <c r="E110" s="157"/>
      <c r="F110" s="90">
        <f>SUM(F106:F109)</f>
        <v>0</v>
      </c>
    </row>
    <row r="111" spans="1:6" ht="13.5" thickTop="1">
      <c r="A111" s="42"/>
      <c r="B111" s="169"/>
      <c r="C111" s="42"/>
      <c r="D111" s="51"/>
      <c r="E111" s="141"/>
      <c r="F111" s="39"/>
    </row>
    <row r="112" spans="1:6">
      <c r="A112" s="42"/>
      <c r="B112" s="169"/>
      <c r="C112" s="42"/>
      <c r="D112" s="51"/>
      <c r="E112" s="141"/>
      <c r="F112" s="39"/>
    </row>
    <row r="113" spans="1:7" ht="25.5">
      <c r="A113" s="148" t="s">
        <v>186</v>
      </c>
      <c r="B113" s="180" t="s">
        <v>263</v>
      </c>
      <c r="C113" s="178"/>
      <c r="D113" s="180"/>
      <c r="E113" s="180"/>
      <c r="F113" s="180"/>
    </row>
    <row r="114" spans="1:7">
      <c r="A114" s="42"/>
      <c r="B114" s="169"/>
      <c r="C114" s="41"/>
      <c r="D114" s="51"/>
      <c r="E114" s="141"/>
      <c r="F114" s="39"/>
    </row>
    <row r="115" spans="1:7" ht="38.25">
      <c r="A115" s="149" t="s">
        <v>264</v>
      </c>
      <c r="B115" s="150" t="s">
        <v>265</v>
      </c>
      <c r="C115" s="151" t="s">
        <v>418</v>
      </c>
      <c r="D115" s="152">
        <v>253</v>
      </c>
      <c r="E115" s="191"/>
      <c r="F115" s="153">
        <f>D115*E115</f>
        <v>0</v>
      </c>
    </row>
    <row r="116" spans="1:7">
      <c r="A116" s="42"/>
      <c r="B116" s="40"/>
      <c r="C116" s="41"/>
      <c r="D116" s="51"/>
      <c r="E116" s="155"/>
      <c r="F116" s="155"/>
    </row>
    <row r="117" spans="1:7" ht="13.5" thickBot="1">
      <c r="A117" s="87">
        <v>2.2999999999999998</v>
      </c>
      <c r="B117" s="87" t="s">
        <v>266</v>
      </c>
      <c r="C117" s="44"/>
      <c r="D117" s="87"/>
      <c r="E117" s="87"/>
      <c r="F117" s="90">
        <f>SUM(F113:F116)</f>
        <v>0</v>
      </c>
    </row>
    <row r="118" spans="1:7" ht="13.5" thickTop="1">
      <c r="A118" s="42"/>
      <c r="B118" s="169"/>
      <c r="C118" s="42"/>
      <c r="D118" s="51"/>
      <c r="E118" s="141"/>
      <c r="F118" s="39"/>
    </row>
    <row r="119" spans="1:7">
      <c r="A119" s="42"/>
      <c r="B119" s="169"/>
      <c r="C119" s="42"/>
      <c r="D119" s="51"/>
      <c r="E119" s="141"/>
      <c r="F119" s="39"/>
    </row>
    <row r="120" spans="1:7" ht="25.5">
      <c r="A120" s="148" t="s">
        <v>184</v>
      </c>
      <c r="B120" s="180" t="s">
        <v>267</v>
      </c>
      <c r="C120" s="178"/>
      <c r="D120" s="180"/>
      <c r="E120" s="180"/>
      <c r="F120" s="180"/>
    </row>
    <row r="121" spans="1:7">
      <c r="A121" s="42"/>
      <c r="B121" s="169"/>
      <c r="C121" s="42"/>
      <c r="D121" s="51"/>
      <c r="E121" s="141"/>
      <c r="F121" s="39"/>
    </row>
    <row r="122" spans="1:7" ht="25.5">
      <c r="A122" s="149" t="s">
        <v>268</v>
      </c>
      <c r="B122" s="150" t="s">
        <v>270</v>
      </c>
      <c r="C122" s="151" t="s">
        <v>269</v>
      </c>
      <c r="D122" s="152">
        <f>D99*1.7</f>
        <v>215.9</v>
      </c>
      <c r="E122" s="191"/>
      <c r="F122" s="153">
        <f>D122*E122</f>
        <v>0</v>
      </c>
      <c r="G122" s="42"/>
    </row>
    <row r="123" spans="1:7">
      <c r="A123" s="149"/>
      <c r="B123" s="150"/>
      <c r="C123" s="151"/>
      <c r="D123" s="152"/>
      <c r="E123" s="153"/>
      <c r="F123" s="153"/>
    </row>
    <row r="124" spans="1:7" ht="25.5">
      <c r="A124" s="149" t="s">
        <v>271</v>
      </c>
      <c r="B124" s="150" t="s">
        <v>272</v>
      </c>
      <c r="C124" s="151" t="s">
        <v>419</v>
      </c>
      <c r="D124" s="152">
        <f>D99</f>
        <v>127</v>
      </c>
      <c r="E124" s="191"/>
      <c r="F124" s="153">
        <f>D124*E124</f>
        <v>0</v>
      </c>
    </row>
    <row r="125" spans="1:7">
      <c r="A125" s="42"/>
      <c r="B125" s="169"/>
      <c r="C125" s="42"/>
      <c r="D125" s="51"/>
      <c r="E125" s="141"/>
      <c r="F125" s="39"/>
    </row>
    <row r="126" spans="1:7" ht="13.5" thickBot="1">
      <c r="A126" s="87">
        <v>2.9</v>
      </c>
      <c r="B126" s="87" t="s">
        <v>273</v>
      </c>
      <c r="C126" s="44"/>
      <c r="D126" s="87"/>
      <c r="E126" s="87"/>
      <c r="F126" s="90">
        <f>SUM(F120:F125)</f>
        <v>0</v>
      </c>
    </row>
    <row r="127" spans="1:7" ht="13.5" thickTop="1">
      <c r="A127" s="42"/>
      <c r="B127" s="169"/>
      <c r="C127" s="42"/>
      <c r="D127" s="51"/>
      <c r="E127" s="141"/>
      <c r="F127" s="39"/>
    </row>
    <row r="128" spans="1:7">
      <c r="A128" s="42"/>
      <c r="B128" s="169"/>
      <c r="C128" s="42"/>
      <c r="D128" s="51"/>
      <c r="E128" s="141"/>
      <c r="F128" s="39"/>
    </row>
    <row r="129" spans="1:6" ht="13.5" thickBot="1">
      <c r="A129" s="171">
        <v>2</v>
      </c>
      <c r="B129" s="68" t="s">
        <v>274</v>
      </c>
      <c r="C129" s="172"/>
      <c r="D129" s="76"/>
      <c r="E129" s="173"/>
      <c r="F129" s="92">
        <f>F103+F110+F117+F126</f>
        <v>0</v>
      </c>
    </row>
    <row r="130" spans="1:6" ht="13.5" thickTop="1">
      <c r="A130" s="42"/>
      <c r="B130" s="169"/>
      <c r="C130" s="42"/>
      <c r="D130" s="51"/>
      <c r="E130" s="141"/>
      <c r="F130" s="39"/>
    </row>
    <row r="131" spans="1:6">
      <c r="A131" s="42"/>
      <c r="B131" s="169"/>
      <c r="C131" s="42"/>
      <c r="D131" s="51"/>
      <c r="E131" s="141"/>
      <c r="F131" s="39"/>
    </row>
    <row r="132" spans="1:6">
      <c r="A132" s="147" t="s">
        <v>275</v>
      </c>
      <c r="B132" s="174" t="s">
        <v>420</v>
      </c>
      <c r="C132" s="175"/>
      <c r="D132" s="70"/>
      <c r="E132" s="176"/>
      <c r="F132" s="71"/>
    </row>
    <row r="133" spans="1:6">
      <c r="A133" s="42"/>
      <c r="B133" s="169"/>
      <c r="C133" s="42"/>
      <c r="D133" s="51"/>
      <c r="E133" s="141"/>
      <c r="F133" s="39"/>
    </row>
    <row r="134" spans="1:6">
      <c r="A134" s="148" t="s">
        <v>276</v>
      </c>
      <c r="B134" s="177" t="s">
        <v>277</v>
      </c>
      <c r="C134" s="178"/>
      <c r="D134" s="49"/>
      <c r="E134" s="158"/>
      <c r="F134" s="50"/>
    </row>
    <row r="135" spans="1:6">
      <c r="A135" s="42"/>
      <c r="B135" s="169"/>
      <c r="C135" s="42"/>
      <c r="D135" s="51"/>
      <c r="E135" s="141"/>
      <c r="F135" s="39"/>
    </row>
    <row r="136" spans="1:6">
      <c r="A136" s="160" t="s">
        <v>278</v>
      </c>
      <c r="B136" s="168" t="s">
        <v>279</v>
      </c>
      <c r="C136" s="181"/>
      <c r="D136" s="64"/>
      <c r="E136" s="167"/>
      <c r="F136" s="65"/>
    </row>
    <row r="137" spans="1:6">
      <c r="A137" s="138"/>
      <c r="B137" s="34"/>
      <c r="C137" s="42"/>
      <c r="D137" s="51"/>
      <c r="E137" s="141"/>
      <c r="F137" s="39"/>
    </row>
    <row r="138" spans="1:6">
      <c r="A138" s="42"/>
      <c r="B138" s="40"/>
      <c r="C138" s="41"/>
      <c r="D138" s="51"/>
      <c r="E138" s="141"/>
      <c r="F138" s="39"/>
    </row>
    <row r="139" spans="1:6" ht="13.5" thickBot="1">
      <c r="A139" s="170" t="s">
        <v>278</v>
      </c>
      <c r="B139" s="57" t="s">
        <v>75</v>
      </c>
      <c r="C139" s="66"/>
      <c r="D139" s="67"/>
      <c r="E139" s="162"/>
      <c r="F139" s="91">
        <f>SUM(F136:F138)</f>
        <v>0</v>
      </c>
    </row>
    <row r="140" spans="1:6" ht="13.5" thickTop="1">
      <c r="A140" s="42"/>
      <c r="B140" s="169"/>
      <c r="C140" s="42"/>
      <c r="D140" s="51"/>
      <c r="E140" s="141"/>
      <c r="F140" s="39"/>
    </row>
    <row r="141" spans="1:6" ht="25.5">
      <c r="A141" s="160" t="s">
        <v>280</v>
      </c>
      <c r="B141" s="182" t="s">
        <v>281</v>
      </c>
      <c r="C141" s="181"/>
      <c r="D141" s="182"/>
      <c r="E141" s="182"/>
      <c r="F141" s="182"/>
    </row>
    <row r="142" spans="1:6">
      <c r="A142" s="138"/>
      <c r="B142" s="34"/>
      <c r="C142" s="42"/>
      <c r="D142" s="51"/>
      <c r="E142" s="141"/>
      <c r="F142" s="39"/>
    </row>
    <row r="143" spans="1:6" ht="38.25">
      <c r="A143" s="149" t="s">
        <v>282</v>
      </c>
      <c r="B143" s="150" t="s">
        <v>283</v>
      </c>
      <c r="C143" s="151" t="s">
        <v>418</v>
      </c>
      <c r="D143" s="152">
        <v>230.5</v>
      </c>
      <c r="E143" s="191"/>
      <c r="F143" s="153">
        <f>D143*E143</f>
        <v>0</v>
      </c>
    </row>
    <row r="144" spans="1:6">
      <c r="A144" s="42"/>
      <c r="B144" s="40"/>
      <c r="C144" s="41"/>
      <c r="D144" s="51"/>
      <c r="E144" s="141"/>
      <c r="F144" s="39"/>
    </row>
    <row r="145" spans="1:6" ht="13.5" thickBot="1">
      <c r="A145" s="170" t="s">
        <v>280</v>
      </c>
      <c r="B145" s="57" t="s">
        <v>75</v>
      </c>
      <c r="C145" s="66"/>
      <c r="D145" s="67"/>
      <c r="E145" s="162"/>
      <c r="F145" s="91">
        <f>SUM(F141:F144)</f>
        <v>0</v>
      </c>
    </row>
    <row r="146" spans="1:6" ht="13.5" thickTop="1">
      <c r="A146" s="42"/>
      <c r="B146" s="169"/>
      <c r="C146" s="42"/>
      <c r="D146" s="51"/>
      <c r="E146" s="141"/>
      <c r="F146" s="39"/>
    </row>
    <row r="147" spans="1:6" ht="13.5" thickBot="1">
      <c r="A147" s="156" t="s">
        <v>276</v>
      </c>
      <c r="B147" s="45" t="s">
        <v>284</v>
      </c>
      <c r="C147" s="44"/>
      <c r="D147" s="73"/>
      <c r="E147" s="157"/>
      <c r="F147" s="90">
        <f>F145+F139</f>
        <v>0</v>
      </c>
    </row>
    <row r="148" spans="1:6" ht="13.5" thickTop="1">
      <c r="A148" s="42"/>
      <c r="B148" s="169"/>
      <c r="C148" s="42"/>
      <c r="D148" s="51"/>
      <c r="E148" s="141"/>
      <c r="F148" s="39"/>
    </row>
    <row r="149" spans="1:6">
      <c r="A149" s="42"/>
      <c r="B149" s="169"/>
      <c r="C149" s="42"/>
      <c r="D149" s="51"/>
      <c r="E149" s="141"/>
      <c r="F149" s="39"/>
    </row>
    <row r="150" spans="1:6">
      <c r="A150" s="148" t="s">
        <v>285</v>
      </c>
      <c r="B150" s="183" t="s">
        <v>286</v>
      </c>
      <c r="C150" s="178"/>
      <c r="D150" s="183"/>
      <c r="E150" s="158"/>
      <c r="F150" s="50"/>
    </row>
    <row r="151" spans="1:6">
      <c r="A151" s="42"/>
      <c r="B151" s="169"/>
      <c r="C151" s="42"/>
      <c r="D151" s="51"/>
      <c r="E151" s="141"/>
      <c r="F151" s="39"/>
    </row>
    <row r="152" spans="1:6" ht="38.25">
      <c r="A152" s="149" t="s">
        <v>287</v>
      </c>
      <c r="B152" s="150" t="s">
        <v>288</v>
      </c>
      <c r="C152" s="151" t="s">
        <v>418</v>
      </c>
      <c r="D152" s="152">
        <v>230.5</v>
      </c>
      <c r="E152" s="191"/>
      <c r="F152" s="153">
        <f>D152*E152</f>
        <v>0</v>
      </c>
    </row>
    <row r="153" spans="1:6">
      <c r="A153" s="149"/>
      <c r="B153" s="150"/>
      <c r="C153" s="151"/>
      <c r="D153" s="152"/>
      <c r="E153" s="153"/>
      <c r="F153" s="153"/>
    </row>
    <row r="154" spans="1:6" ht="51">
      <c r="A154" s="149"/>
      <c r="B154" s="150" t="s">
        <v>81</v>
      </c>
      <c r="C154" s="151"/>
      <c r="D154" s="152"/>
      <c r="E154" s="153"/>
      <c r="F154" s="153"/>
    </row>
    <row r="155" spans="1:6" ht="89.25">
      <c r="A155" s="149"/>
      <c r="B155" s="150" t="s">
        <v>164</v>
      </c>
      <c r="C155" s="151"/>
      <c r="D155" s="152"/>
      <c r="E155" s="153"/>
      <c r="F155" s="153"/>
    </row>
    <row r="156" spans="1:6" ht="76.5">
      <c r="A156" s="149"/>
      <c r="B156" s="150" t="s">
        <v>289</v>
      </c>
      <c r="C156" s="151"/>
      <c r="D156" s="152"/>
      <c r="E156" s="153"/>
      <c r="F156" s="153"/>
    </row>
    <row r="157" spans="1:6" ht="25.5">
      <c r="A157" s="149"/>
      <c r="B157" s="150" t="s">
        <v>290</v>
      </c>
      <c r="C157" s="151"/>
      <c r="D157" s="152"/>
      <c r="E157" s="153"/>
      <c r="F157" s="153"/>
    </row>
    <row r="158" spans="1:6" ht="25.5">
      <c r="A158" s="149"/>
      <c r="B158" s="150" t="s">
        <v>291</v>
      </c>
      <c r="C158" s="151"/>
      <c r="D158" s="152"/>
      <c r="E158" s="153"/>
      <c r="F158" s="153"/>
    </row>
    <row r="159" spans="1:6">
      <c r="A159" s="42"/>
      <c r="B159" s="40"/>
      <c r="C159" s="41"/>
      <c r="D159" s="51"/>
      <c r="E159" s="141"/>
      <c r="F159" s="39"/>
    </row>
    <row r="160" spans="1:6" ht="13.5" thickBot="1">
      <c r="A160" s="184" t="s">
        <v>285</v>
      </c>
      <c r="B160" s="87" t="s">
        <v>292</v>
      </c>
      <c r="C160" s="44"/>
      <c r="D160" s="87"/>
      <c r="E160" s="87"/>
      <c r="F160" s="90">
        <f>F152</f>
        <v>0</v>
      </c>
    </row>
    <row r="161" spans="1:6" ht="13.5" thickTop="1">
      <c r="A161" s="42"/>
      <c r="B161" s="40"/>
      <c r="C161" s="41"/>
      <c r="D161" s="51"/>
      <c r="E161" s="141"/>
      <c r="F161" s="39"/>
    </row>
    <row r="162" spans="1:6">
      <c r="A162" s="41"/>
      <c r="B162" s="35"/>
      <c r="C162" s="41"/>
      <c r="D162" s="51"/>
      <c r="E162" s="141"/>
      <c r="F162" s="39"/>
    </row>
    <row r="163" spans="1:6" ht="13.5" thickBot="1">
      <c r="A163" s="171">
        <v>3</v>
      </c>
      <c r="B163" s="88" t="s">
        <v>293</v>
      </c>
      <c r="C163" s="172"/>
      <c r="D163" s="88"/>
      <c r="E163" s="173"/>
      <c r="F163" s="92">
        <f>F160+F147</f>
        <v>0</v>
      </c>
    </row>
    <row r="164" spans="1:6" ht="13.5" thickTop="1">
      <c r="A164" s="42"/>
      <c r="B164" s="169"/>
      <c r="C164" s="42"/>
      <c r="D164" s="51"/>
      <c r="E164" s="141"/>
      <c r="F164" s="39"/>
    </row>
    <row r="165" spans="1:6">
      <c r="A165" s="42"/>
      <c r="B165" s="169"/>
      <c r="C165" s="42"/>
      <c r="D165" s="51"/>
      <c r="E165" s="141"/>
      <c r="F165" s="39"/>
    </row>
    <row r="166" spans="1:6">
      <c r="A166" s="147" t="s">
        <v>294</v>
      </c>
      <c r="B166" s="174" t="s">
        <v>295</v>
      </c>
      <c r="C166" s="175"/>
      <c r="D166" s="70"/>
      <c r="E166" s="176"/>
      <c r="F166" s="71"/>
    </row>
    <row r="167" spans="1:6">
      <c r="A167" s="185"/>
      <c r="B167" s="186"/>
      <c r="C167" s="41"/>
      <c r="D167" s="51"/>
      <c r="E167" s="141"/>
      <c r="F167" s="39"/>
    </row>
    <row r="168" spans="1:6">
      <c r="A168" s="148" t="s">
        <v>200</v>
      </c>
      <c r="B168" s="187" t="s">
        <v>296</v>
      </c>
      <c r="C168" s="178"/>
      <c r="D168" s="187"/>
      <c r="E168" s="187"/>
      <c r="F168" s="187"/>
    </row>
    <row r="169" spans="1:6">
      <c r="A169" s="185"/>
      <c r="B169" s="186"/>
      <c r="C169" s="41"/>
      <c r="D169" s="51"/>
      <c r="E169" s="155"/>
      <c r="F169" s="77"/>
    </row>
    <row r="170" spans="1:6" ht="25.5">
      <c r="A170" s="149" t="s">
        <v>297</v>
      </c>
      <c r="B170" s="150" t="s">
        <v>298</v>
      </c>
      <c r="C170" s="151" t="s">
        <v>417</v>
      </c>
      <c r="D170" s="152">
        <v>10</v>
      </c>
      <c r="E170" s="191"/>
      <c r="F170" s="153">
        <f>E170*D170</f>
        <v>0</v>
      </c>
    </row>
    <row r="171" spans="1:6">
      <c r="A171" s="149"/>
      <c r="B171" s="150"/>
      <c r="C171" s="151"/>
      <c r="D171" s="152"/>
      <c r="E171" s="153"/>
      <c r="F171" s="153"/>
    </row>
    <row r="172" spans="1:6" ht="25.5">
      <c r="A172" s="149" t="s">
        <v>299</v>
      </c>
      <c r="B172" s="150" t="s">
        <v>300</v>
      </c>
      <c r="C172" s="151" t="s">
        <v>417</v>
      </c>
      <c r="D172" s="152">
        <v>10</v>
      </c>
      <c r="E172" s="191"/>
      <c r="F172" s="153">
        <f>E172*D172</f>
        <v>0</v>
      </c>
    </row>
    <row r="173" spans="1:6">
      <c r="A173" s="149"/>
      <c r="B173" s="150"/>
      <c r="C173" s="151"/>
      <c r="D173" s="152"/>
      <c r="E173" s="153"/>
      <c r="F173" s="153"/>
    </row>
    <row r="174" spans="1:6" ht="15">
      <c r="A174" s="149" t="s">
        <v>301</v>
      </c>
      <c r="B174" s="150" t="s">
        <v>302</v>
      </c>
      <c r="C174" s="151" t="s">
        <v>417</v>
      </c>
      <c r="D174" s="152">
        <v>10</v>
      </c>
      <c r="E174" s="191"/>
      <c r="F174" s="153">
        <f>E174*D174</f>
        <v>0</v>
      </c>
    </row>
    <row r="175" spans="1:6">
      <c r="A175" s="42"/>
      <c r="B175" s="169"/>
      <c r="C175" s="41"/>
      <c r="D175" s="51"/>
      <c r="E175" s="155"/>
      <c r="F175" s="77"/>
    </row>
    <row r="176" spans="1:6" ht="13.5" thickBot="1">
      <c r="A176" s="156" t="s">
        <v>200</v>
      </c>
      <c r="B176" s="87" t="s">
        <v>303</v>
      </c>
      <c r="C176" s="78"/>
      <c r="D176" s="87"/>
      <c r="E176" s="87"/>
      <c r="F176" s="90">
        <f>SUM(F168:F175)</f>
        <v>0</v>
      </c>
    </row>
    <row r="177" spans="1:6" ht="13.5" thickTop="1">
      <c r="A177" s="42"/>
      <c r="B177" s="169"/>
      <c r="C177" s="41"/>
      <c r="D177" s="51"/>
      <c r="E177" s="155"/>
      <c r="F177" s="77"/>
    </row>
    <row r="178" spans="1:6">
      <c r="A178" s="185"/>
      <c r="B178" s="186"/>
      <c r="C178" s="41"/>
      <c r="D178" s="51"/>
      <c r="E178" s="141"/>
      <c r="F178" s="39"/>
    </row>
    <row r="179" spans="1:6">
      <c r="A179" s="148" t="s">
        <v>202</v>
      </c>
      <c r="B179" s="187" t="s">
        <v>304</v>
      </c>
      <c r="C179" s="178"/>
      <c r="D179" s="187"/>
      <c r="E179" s="187"/>
      <c r="F179" s="187"/>
    </row>
    <row r="180" spans="1:6">
      <c r="A180" s="42"/>
      <c r="B180" s="169"/>
      <c r="C180" s="42"/>
      <c r="D180" s="51"/>
      <c r="E180" s="141"/>
      <c r="F180" s="39"/>
    </row>
    <row r="181" spans="1:6" ht="25.5">
      <c r="A181" s="149" t="s">
        <v>305</v>
      </c>
      <c r="B181" s="150" t="s">
        <v>306</v>
      </c>
      <c r="C181" s="151" t="s">
        <v>13</v>
      </c>
      <c r="D181" s="152">
        <v>2</v>
      </c>
      <c r="E181" s="191"/>
      <c r="F181" s="153">
        <f>E181*D181</f>
        <v>0</v>
      </c>
    </row>
    <row r="182" spans="1:6">
      <c r="A182" s="149"/>
      <c r="B182" s="150"/>
      <c r="C182" s="151"/>
      <c r="D182" s="152"/>
      <c r="E182" s="153"/>
      <c r="F182" s="153"/>
    </row>
    <row r="183" spans="1:6">
      <c r="A183" s="149" t="s">
        <v>307</v>
      </c>
      <c r="B183" s="150" t="s">
        <v>308</v>
      </c>
      <c r="C183" s="151" t="s">
        <v>13</v>
      </c>
      <c r="D183" s="152">
        <v>2</v>
      </c>
      <c r="E183" s="191"/>
      <c r="F183" s="153">
        <f>E183*D183</f>
        <v>0</v>
      </c>
    </row>
    <row r="184" spans="1:6">
      <c r="A184" s="149"/>
      <c r="B184" s="150"/>
      <c r="C184" s="151"/>
      <c r="D184" s="152"/>
      <c r="E184" s="153"/>
      <c r="F184" s="153"/>
    </row>
    <row r="185" spans="1:6" ht="25.5">
      <c r="A185" s="149" t="s">
        <v>309</v>
      </c>
      <c r="B185" s="150" t="s">
        <v>310</v>
      </c>
      <c r="C185" s="151" t="s">
        <v>13</v>
      </c>
      <c r="D185" s="152">
        <v>2</v>
      </c>
      <c r="E185" s="191"/>
      <c r="F185" s="153">
        <f>E185*D185</f>
        <v>0</v>
      </c>
    </row>
    <row r="186" spans="1:6">
      <c r="A186" s="42"/>
      <c r="B186" s="169"/>
      <c r="C186" s="42"/>
      <c r="D186" s="51"/>
      <c r="E186" s="141"/>
      <c r="F186" s="39"/>
    </row>
    <row r="187" spans="1:6" ht="13.5" thickBot="1">
      <c r="A187" s="156" t="s">
        <v>202</v>
      </c>
      <c r="B187" s="45" t="s">
        <v>311</v>
      </c>
      <c r="C187" s="78"/>
      <c r="D187" s="46"/>
      <c r="E187" s="157"/>
      <c r="F187" s="90">
        <f>SUM(F180:F185)</f>
        <v>0</v>
      </c>
    </row>
    <row r="188" spans="1:6" ht="13.5" thickTop="1">
      <c r="A188" s="165"/>
      <c r="B188" s="60"/>
      <c r="C188" s="79"/>
      <c r="D188" s="61"/>
      <c r="E188" s="141"/>
      <c r="F188" s="62"/>
    </row>
    <row r="189" spans="1:6">
      <c r="A189" s="42"/>
      <c r="B189" s="169"/>
      <c r="C189" s="42"/>
      <c r="D189" s="51"/>
      <c r="E189" s="141"/>
      <c r="F189" s="39"/>
    </row>
    <row r="190" spans="1:6" ht="13.5" thickBot="1">
      <c r="A190" s="171" t="s">
        <v>294</v>
      </c>
      <c r="B190" s="68" t="s">
        <v>312</v>
      </c>
      <c r="C190" s="172"/>
      <c r="D190" s="76"/>
      <c r="E190" s="173"/>
      <c r="F190" s="92">
        <f>F187+F176</f>
        <v>0</v>
      </c>
    </row>
    <row r="191" spans="1:6" ht="13.5" thickTop="1">
      <c r="A191" s="138"/>
      <c r="B191" s="34"/>
      <c r="C191" s="188"/>
      <c r="D191" s="51"/>
      <c r="E191" s="141"/>
      <c r="F191" s="39"/>
    </row>
    <row r="192" spans="1:6">
      <c r="A192" s="147" t="s">
        <v>313</v>
      </c>
      <c r="B192" s="174" t="s">
        <v>314</v>
      </c>
      <c r="C192" s="175"/>
      <c r="D192" s="70"/>
      <c r="E192" s="176"/>
      <c r="F192" s="71"/>
    </row>
    <row r="193" spans="1:6">
      <c r="A193" s="185"/>
      <c r="B193" s="186"/>
      <c r="C193" s="41"/>
      <c r="D193" s="51"/>
      <c r="E193" s="141"/>
      <c r="F193" s="39"/>
    </row>
    <row r="194" spans="1:6">
      <c r="A194" s="148" t="s">
        <v>315</v>
      </c>
      <c r="B194" s="187" t="s">
        <v>316</v>
      </c>
      <c r="C194" s="178"/>
      <c r="D194" s="187"/>
      <c r="E194" s="187"/>
      <c r="F194" s="187"/>
    </row>
    <row r="195" spans="1:6">
      <c r="A195" s="42"/>
      <c r="B195" s="40"/>
      <c r="C195" s="41"/>
      <c r="D195" s="51"/>
      <c r="E195" s="141"/>
      <c r="F195" s="39"/>
    </row>
    <row r="196" spans="1:6" ht="25.5">
      <c r="A196" s="149" t="s">
        <v>317</v>
      </c>
      <c r="B196" s="150" t="s">
        <v>318</v>
      </c>
      <c r="C196" s="151" t="s">
        <v>13</v>
      </c>
      <c r="D196" s="152">
        <v>6</v>
      </c>
      <c r="E196" s="191"/>
      <c r="F196" s="153">
        <f>E196*D196</f>
        <v>0</v>
      </c>
    </row>
    <row r="197" spans="1:6">
      <c r="A197" s="149"/>
      <c r="B197" s="150"/>
      <c r="C197" s="151"/>
      <c r="D197" s="152"/>
      <c r="E197" s="153"/>
      <c r="F197" s="153"/>
    </row>
    <row r="198" spans="1:6" ht="25.5">
      <c r="A198" s="149" t="s">
        <v>319</v>
      </c>
      <c r="B198" s="150" t="s">
        <v>320</v>
      </c>
      <c r="C198" s="151" t="s">
        <v>13</v>
      </c>
      <c r="D198" s="152">
        <v>6</v>
      </c>
      <c r="E198" s="191"/>
      <c r="F198" s="153">
        <f>E198*D198</f>
        <v>0</v>
      </c>
    </row>
    <row r="199" spans="1:6">
      <c r="A199" s="149"/>
      <c r="B199" s="150"/>
      <c r="C199" s="151"/>
      <c r="D199" s="152"/>
      <c r="E199" s="153"/>
      <c r="F199" s="153"/>
    </row>
    <row r="200" spans="1:6" ht="38.25">
      <c r="A200" s="149" t="s">
        <v>321</v>
      </c>
      <c r="B200" s="150" t="s">
        <v>322</v>
      </c>
      <c r="C200" s="151" t="s">
        <v>13</v>
      </c>
      <c r="D200" s="152">
        <v>2</v>
      </c>
      <c r="E200" s="191"/>
      <c r="F200" s="153">
        <f>E200*D200</f>
        <v>0</v>
      </c>
    </row>
    <row r="201" spans="1:6">
      <c r="A201" s="149"/>
      <c r="B201" s="150"/>
      <c r="C201" s="151"/>
      <c r="D201" s="152"/>
      <c r="E201" s="153"/>
      <c r="F201" s="153"/>
    </row>
    <row r="202" spans="1:6" ht="38.25">
      <c r="A202" s="149" t="s">
        <v>323</v>
      </c>
      <c r="B202" s="150" t="s">
        <v>324</v>
      </c>
      <c r="C202" s="151" t="s">
        <v>13</v>
      </c>
      <c r="D202" s="152">
        <v>6</v>
      </c>
      <c r="E202" s="191"/>
      <c r="F202" s="153">
        <f>E202*D202</f>
        <v>0</v>
      </c>
    </row>
    <row r="203" spans="1:6">
      <c r="A203" s="42"/>
      <c r="B203" s="169"/>
      <c r="C203" s="41"/>
      <c r="D203" s="51"/>
      <c r="E203" s="141"/>
      <c r="F203" s="39"/>
    </row>
    <row r="204" spans="1:6" ht="13.5" thickBot="1">
      <c r="A204" s="156" t="s">
        <v>315</v>
      </c>
      <c r="B204" s="87" t="s">
        <v>325</v>
      </c>
      <c r="C204" s="78"/>
      <c r="D204" s="87"/>
      <c r="E204" s="157"/>
      <c r="F204" s="90">
        <f>SUM(F195:F202)</f>
        <v>0</v>
      </c>
    </row>
    <row r="205" spans="1:6" ht="13.5" thickTop="1">
      <c r="A205" s="42"/>
      <c r="B205" s="169"/>
      <c r="C205" s="41"/>
      <c r="D205" s="51"/>
      <c r="E205" s="141"/>
      <c r="F205" s="39"/>
    </row>
    <row r="206" spans="1:6">
      <c r="A206" s="42"/>
      <c r="B206" s="169"/>
      <c r="C206" s="41"/>
      <c r="D206" s="51"/>
      <c r="E206" s="141"/>
      <c r="F206" s="39"/>
    </row>
    <row r="207" spans="1:6">
      <c r="A207" s="148" t="s">
        <v>326</v>
      </c>
      <c r="B207" s="187" t="s">
        <v>327</v>
      </c>
      <c r="C207" s="178"/>
      <c r="D207" s="187"/>
      <c r="E207" s="187"/>
      <c r="F207" s="187"/>
    </row>
    <row r="208" spans="1:6">
      <c r="A208" s="42"/>
      <c r="B208" s="169"/>
      <c r="C208" s="41"/>
      <c r="D208" s="51"/>
      <c r="E208" s="141"/>
      <c r="F208" s="39"/>
    </row>
    <row r="209" spans="1:6" ht="38.25">
      <c r="A209" s="149" t="s">
        <v>328</v>
      </c>
      <c r="B209" s="150" t="s">
        <v>329</v>
      </c>
      <c r="C209" s="151" t="s">
        <v>417</v>
      </c>
      <c r="D209" s="152">
        <v>62</v>
      </c>
      <c r="E209" s="191"/>
      <c r="F209" s="153">
        <f>E209*D209</f>
        <v>0</v>
      </c>
    </row>
    <row r="210" spans="1:6" ht="7.5" customHeight="1">
      <c r="A210" s="149"/>
      <c r="B210" s="150"/>
      <c r="C210" s="151"/>
      <c r="D210" s="152"/>
      <c r="E210" s="153"/>
      <c r="F210" s="153"/>
    </row>
    <row r="211" spans="1:6" ht="53.65" customHeight="1">
      <c r="A211" s="149" t="s">
        <v>330</v>
      </c>
      <c r="B211" s="150" t="s">
        <v>331</v>
      </c>
      <c r="C211" s="151" t="s">
        <v>418</v>
      </c>
      <c r="D211" s="152">
        <v>21</v>
      </c>
      <c r="E211" s="191"/>
      <c r="F211" s="153">
        <f>E211*D211</f>
        <v>0</v>
      </c>
    </row>
    <row r="212" spans="1:6">
      <c r="A212" s="149"/>
      <c r="B212" s="150"/>
      <c r="C212" s="151"/>
      <c r="D212" s="152"/>
      <c r="E212" s="153"/>
      <c r="F212" s="153"/>
    </row>
    <row r="213" spans="1:6" ht="51">
      <c r="A213" s="149" t="s">
        <v>332</v>
      </c>
      <c r="B213" s="150" t="s">
        <v>192</v>
      </c>
      <c r="C213" s="151" t="s">
        <v>418</v>
      </c>
      <c r="D213" s="152">
        <v>6</v>
      </c>
      <c r="E213" s="191"/>
      <c r="F213" s="153">
        <f>E213*D213</f>
        <v>0</v>
      </c>
    </row>
    <row r="214" spans="1:6">
      <c r="A214" s="149"/>
      <c r="B214" s="150"/>
      <c r="C214" s="151"/>
      <c r="D214" s="152"/>
      <c r="E214" s="153"/>
      <c r="F214" s="153"/>
    </row>
    <row r="215" spans="1:6" ht="25.5">
      <c r="A215" s="149" t="s">
        <v>333</v>
      </c>
      <c r="B215" s="150" t="s">
        <v>334</v>
      </c>
      <c r="C215" s="151" t="s">
        <v>417</v>
      </c>
      <c r="D215" s="152">
        <v>12</v>
      </c>
      <c r="E215" s="191"/>
      <c r="F215" s="153">
        <f>E215*D215</f>
        <v>0</v>
      </c>
    </row>
    <row r="216" spans="1:6">
      <c r="A216" s="42"/>
      <c r="B216" s="40"/>
      <c r="C216" s="41"/>
      <c r="D216" s="51"/>
      <c r="E216" s="189"/>
      <c r="F216" s="189"/>
    </row>
    <row r="217" spans="1:6" ht="13.5" thickBot="1">
      <c r="A217" s="156" t="s">
        <v>326</v>
      </c>
      <c r="B217" s="45" t="s">
        <v>335</v>
      </c>
      <c r="C217" s="78"/>
      <c r="D217" s="46"/>
      <c r="E217" s="157"/>
      <c r="F217" s="90">
        <f>SUM(F208:F216)</f>
        <v>0</v>
      </c>
    </row>
    <row r="218" spans="1:6" ht="13.5" thickTop="1">
      <c r="A218" s="42"/>
      <c r="B218" s="169"/>
      <c r="C218" s="41"/>
      <c r="D218" s="51"/>
      <c r="E218" s="141"/>
      <c r="F218" s="39"/>
    </row>
    <row r="219" spans="1:6">
      <c r="A219" s="42"/>
      <c r="B219" s="169"/>
      <c r="C219" s="41"/>
      <c r="D219" s="51"/>
      <c r="E219" s="141"/>
      <c r="F219" s="39"/>
    </row>
    <row r="220" spans="1:6" ht="13.5" thickBot="1">
      <c r="A220" s="171" t="s">
        <v>313</v>
      </c>
      <c r="B220" s="68" t="s">
        <v>314</v>
      </c>
      <c r="C220" s="172"/>
      <c r="D220" s="76"/>
      <c r="E220" s="173"/>
      <c r="F220" s="92">
        <f>F217+F204</f>
        <v>0</v>
      </c>
    </row>
    <row r="221" spans="1:6" ht="13.5" thickTop="1">
      <c r="A221" s="42"/>
      <c r="B221" s="169"/>
      <c r="C221" s="41"/>
      <c r="D221" s="51"/>
      <c r="E221" s="141"/>
      <c r="F221" s="39"/>
    </row>
    <row r="222" spans="1:6">
      <c r="A222" s="42"/>
      <c r="B222" s="169"/>
      <c r="C222" s="41"/>
      <c r="D222" s="51"/>
      <c r="E222" s="141"/>
      <c r="F222" s="39"/>
    </row>
    <row r="223" spans="1:6">
      <c r="A223" s="42"/>
      <c r="B223" s="169"/>
      <c r="C223" s="41"/>
      <c r="D223" s="51"/>
      <c r="E223" s="141"/>
      <c r="F223" s="39"/>
    </row>
    <row r="224" spans="1:6">
      <c r="A224" s="147" t="s">
        <v>336</v>
      </c>
      <c r="B224" s="174" t="s">
        <v>337</v>
      </c>
      <c r="C224" s="175"/>
      <c r="D224" s="70"/>
      <c r="E224" s="176"/>
      <c r="F224" s="71"/>
    </row>
    <row r="225" spans="1:6">
      <c r="A225" s="42"/>
      <c r="B225" s="169"/>
      <c r="C225" s="41"/>
      <c r="D225" s="51"/>
      <c r="E225" s="141"/>
      <c r="F225" s="39"/>
    </row>
    <row r="226" spans="1:6">
      <c r="A226" s="148" t="s">
        <v>338</v>
      </c>
      <c r="B226" s="187" t="s">
        <v>339</v>
      </c>
      <c r="C226" s="178"/>
      <c r="D226" s="187"/>
      <c r="E226" s="187"/>
      <c r="F226" s="187"/>
    </row>
    <row r="227" spans="1:6">
      <c r="A227" s="42"/>
      <c r="B227" s="169"/>
      <c r="C227" s="42"/>
      <c r="D227" s="51"/>
      <c r="E227" s="141"/>
      <c r="F227" s="39"/>
    </row>
    <row r="228" spans="1:6">
      <c r="A228" s="149" t="s">
        <v>340</v>
      </c>
      <c r="B228" s="150" t="s">
        <v>106</v>
      </c>
      <c r="C228" s="151" t="s">
        <v>107</v>
      </c>
      <c r="D228" s="152">
        <v>10</v>
      </c>
      <c r="E228" s="191"/>
      <c r="F228" s="153">
        <f>E228*D228</f>
        <v>0</v>
      </c>
    </row>
    <row r="229" spans="1:6">
      <c r="A229" s="149"/>
      <c r="B229" s="150"/>
      <c r="C229" s="151"/>
      <c r="D229" s="152"/>
      <c r="E229" s="153"/>
      <c r="F229" s="153"/>
    </row>
    <row r="230" spans="1:6">
      <c r="A230" s="149" t="s">
        <v>341</v>
      </c>
      <c r="B230" s="150" t="s">
        <v>342</v>
      </c>
      <c r="C230" s="151" t="s">
        <v>13</v>
      </c>
      <c r="D230" s="152">
        <v>1</v>
      </c>
      <c r="E230" s="191"/>
      <c r="F230" s="153">
        <f>E230*D230</f>
        <v>0</v>
      </c>
    </row>
    <row r="231" spans="1:6">
      <c r="A231" s="149"/>
      <c r="B231" s="150"/>
      <c r="C231" s="151"/>
      <c r="D231" s="152"/>
      <c r="E231" s="153"/>
      <c r="F231" s="153"/>
    </row>
    <row r="232" spans="1:6">
      <c r="A232" s="149" t="s">
        <v>343</v>
      </c>
      <c r="B232" s="150" t="s">
        <v>344</v>
      </c>
      <c r="C232" s="151" t="s">
        <v>13</v>
      </c>
      <c r="D232" s="152">
        <v>1</v>
      </c>
      <c r="E232" s="191"/>
      <c r="F232" s="153">
        <f>E232*D232</f>
        <v>0</v>
      </c>
    </row>
    <row r="233" spans="1:6">
      <c r="A233" s="41"/>
      <c r="B233" s="169"/>
      <c r="C233" s="40"/>
      <c r="D233" s="51"/>
      <c r="E233" s="189"/>
      <c r="F233" s="189"/>
    </row>
    <row r="234" spans="1:6" ht="13.5" thickBot="1">
      <c r="A234" s="156" t="s">
        <v>338</v>
      </c>
      <c r="B234" s="87" t="s">
        <v>345</v>
      </c>
      <c r="C234" s="78"/>
      <c r="D234" s="87"/>
      <c r="E234" s="87"/>
      <c r="F234" s="90">
        <f>SUM(F227:F233)</f>
        <v>0</v>
      </c>
    </row>
    <row r="235" spans="1:6" ht="13.5" thickTop="1">
      <c r="A235" s="42"/>
      <c r="B235" s="169"/>
      <c r="C235" s="190"/>
      <c r="D235" s="51"/>
      <c r="E235" s="141"/>
      <c r="F235" s="39"/>
    </row>
    <row r="236" spans="1:6">
      <c r="A236" s="42"/>
      <c r="B236" s="169"/>
      <c r="C236" s="190"/>
      <c r="D236" s="51"/>
      <c r="E236" s="141"/>
      <c r="F236" s="39"/>
    </row>
    <row r="237" spans="1:6" ht="13.5" thickBot="1">
      <c r="A237" s="171" t="s">
        <v>336</v>
      </c>
      <c r="B237" s="68" t="s">
        <v>346</v>
      </c>
      <c r="C237" s="172"/>
      <c r="D237" s="76"/>
      <c r="E237" s="173"/>
      <c r="F237" s="92">
        <f>F234</f>
        <v>0</v>
      </c>
    </row>
    <row r="238" spans="1:6" ht="13.5" thickTop="1">
      <c r="A238" s="42"/>
      <c r="B238" s="169"/>
      <c r="C238" s="190"/>
      <c r="D238" s="51"/>
      <c r="E238" s="141"/>
      <c r="F238" s="39"/>
    </row>
    <row r="239" spans="1:6">
      <c r="A239" s="42"/>
      <c r="B239" s="169"/>
      <c r="C239" s="190"/>
      <c r="D239" s="51"/>
      <c r="E239" s="141"/>
      <c r="F239" s="39"/>
    </row>
    <row r="240" spans="1:6" hidden="1">
      <c r="A240" s="42"/>
      <c r="B240" s="169"/>
      <c r="C240" s="190"/>
      <c r="D240" s="51"/>
      <c r="E240" s="141"/>
      <c r="F240" s="39"/>
    </row>
    <row r="241" spans="1:6" hidden="1">
      <c r="A241" s="42"/>
      <c r="B241" s="169"/>
      <c r="C241" s="190"/>
      <c r="D241" s="51"/>
      <c r="E241" s="141"/>
      <c r="F241" s="39"/>
    </row>
    <row r="242" spans="1:6" hidden="1">
      <c r="A242" s="42"/>
      <c r="B242" s="169"/>
      <c r="C242" s="190"/>
      <c r="D242" s="51"/>
      <c r="E242" s="141"/>
      <c r="F242" s="39"/>
    </row>
    <row r="243" spans="1:6" hidden="1">
      <c r="A243" s="42"/>
      <c r="B243" s="169"/>
      <c r="C243" s="190"/>
      <c r="D243" s="51"/>
      <c r="E243" s="141"/>
      <c r="F243" s="39"/>
    </row>
    <row r="244" spans="1:6" hidden="1">
      <c r="A244" s="42"/>
      <c r="B244" s="169"/>
      <c r="C244" s="190"/>
      <c r="D244" s="51"/>
      <c r="E244" s="141"/>
      <c r="F244" s="39"/>
    </row>
    <row r="245" spans="1:6" hidden="1">
      <c r="A245" s="42"/>
      <c r="B245" s="169"/>
      <c r="C245" s="190"/>
      <c r="D245" s="51"/>
      <c r="E245" s="141"/>
      <c r="F245" s="39"/>
    </row>
    <row r="246" spans="1:6" hidden="1">
      <c r="A246" s="42"/>
      <c r="B246" s="169"/>
      <c r="C246" s="190"/>
      <c r="D246" s="51"/>
      <c r="E246" s="141"/>
      <c r="F246" s="39"/>
    </row>
    <row r="247" spans="1:6" hidden="1">
      <c r="A247" s="42"/>
      <c r="B247" s="169"/>
      <c r="C247" s="190"/>
      <c r="D247" s="51"/>
      <c r="E247" s="141"/>
      <c r="F247" s="39"/>
    </row>
    <row r="248" spans="1:6" hidden="1">
      <c r="A248" s="42"/>
      <c r="B248" s="169"/>
      <c r="C248" s="190"/>
      <c r="D248" s="51"/>
      <c r="E248" s="141"/>
      <c r="F248" s="39"/>
    </row>
    <row r="249" spans="1:6" hidden="1">
      <c r="A249" s="42"/>
      <c r="B249" s="169"/>
      <c r="C249" s="190"/>
      <c r="D249" s="51"/>
      <c r="E249" s="141"/>
      <c r="F249" s="39"/>
    </row>
    <row r="250" spans="1:6" hidden="1">
      <c r="A250" s="42"/>
      <c r="B250" s="169"/>
      <c r="C250" s="190"/>
      <c r="D250" s="51"/>
      <c r="E250" s="141"/>
      <c r="F250" s="39"/>
    </row>
    <row r="251" spans="1:6" hidden="1">
      <c r="A251" s="42"/>
      <c r="B251" s="169"/>
      <c r="C251" s="190"/>
      <c r="D251" s="51"/>
      <c r="E251" s="141"/>
      <c r="F251" s="39"/>
    </row>
    <row r="252" spans="1:6" hidden="1">
      <c r="A252" s="42"/>
      <c r="B252" s="169"/>
      <c r="C252" s="190"/>
      <c r="D252" s="51"/>
      <c r="E252" s="141"/>
      <c r="F252" s="39"/>
    </row>
    <row r="253" spans="1:6" hidden="1">
      <c r="A253" s="42"/>
      <c r="B253" s="169"/>
      <c r="C253" s="190"/>
      <c r="D253" s="51"/>
      <c r="E253" s="141"/>
      <c r="F253" s="39"/>
    </row>
    <row r="254" spans="1:6" hidden="1">
      <c r="A254" s="42"/>
      <c r="B254" s="169"/>
      <c r="C254" s="190"/>
      <c r="D254" s="51"/>
      <c r="E254" s="141"/>
      <c r="F254" s="39"/>
    </row>
    <row r="255" spans="1:6" hidden="1">
      <c r="A255" s="42"/>
      <c r="B255" s="169"/>
      <c r="C255" s="190"/>
      <c r="D255" s="51"/>
      <c r="E255" s="141"/>
      <c r="F255" s="39"/>
    </row>
    <row r="256" spans="1:6" hidden="1">
      <c r="A256" s="42"/>
      <c r="B256" s="169"/>
      <c r="C256" s="190"/>
      <c r="D256" s="51"/>
      <c r="E256" s="141"/>
      <c r="F256" s="39"/>
    </row>
    <row r="257" spans="1:6" hidden="1">
      <c r="A257" s="42"/>
      <c r="B257" s="169"/>
      <c r="C257" s="190"/>
      <c r="D257" s="51"/>
      <c r="E257" s="141"/>
      <c r="F257" s="39"/>
    </row>
    <row r="258" spans="1:6" hidden="1">
      <c r="A258" s="42"/>
      <c r="B258" s="169"/>
      <c r="C258" s="190"/>
      <c r="D258" s="51"/>
      <c r="E258" s="141"/>
      <c r="F258" s="39"/>
    </row>
    <row r="259" spans="1:6" hidden="1">
      <c r="A259" s="42"/>
      <c r="B259" s="169"/>
      <c r="C259" s="190"/>
      <c r="D259" s="51"/>
      <c r="E259" s="141"/>
      <c r="F259" s="39"/>
    </row>
    <row r="260" spans="1:6" hidden="1">
      <c r="A260" s="42"/>
      <c r="B260" s="169"/>
      <c r="C260" s="190"/>
      <c r="D260" s="51"/>
      <c r="E260" s="141"/>
      <c r="F260" s="39"/>
    </row>
    <row r="261" spans="1:6" hidden="1">
      <c r="A261" s="42"/>
      <c r="B261" s="169"/>
      <c r="C261" s="190"/>
      <c r="D261" s="51"/>
      <c r="E261" s="141"/>
      <c r="F261" s="39"/>
    </row>
    <row r="262" spans="1:6" hidden="1">
      <c r="A262" s="42"/>
      <c r="B262" s="169"/>
      <c r="C262" s="190"/>
      <c r="D262" s="51"/>
      <c r="E262" s="141"/>
      <c r="F262" s="39"/>
    </row>
    <row r="263" spans="1:6" hidden="1">
      <c r="A263" s="42"/>
      <c r="B263" s="169"/>
      <c r="C263" s="190"/>
      <c r="D263" s="29"/>
      <c r="E263" s="141"/>
      <c r="F263" s="39"/>
    </row>
    <row r="264" spans="1:6" hidden="1">
      <c r="A264" s="42"/>
      <c r="B264" s="169"/>
      <c r="C264" s="190"/>
      <c r="D264" s="29"/>
      <c r="E264" s="141"/>
      <c r="F264" s="39"/>
    </row>
    <row r="265" spans="1:6" hidden="1">
      <c r="A265" s="42"/>
      <c r="B265" s="169"/>
      <c r="C265" s="190"/>
      <c r="D265" s="29"/>
      <c r="E265" s="141"/>
      <c r="F265" s="39"/>
    </row>
    <row r="266" spans="1:6" hidden="1">
      <c r="A266" s="42"/>
      <c r="B266" s="169"/>
      <c r="C266" s="190"/>
      <c r="D266" s="29"/>
      <c r="E266" s="141"/>
      <c r="F266" s="39"/>
    </row>
    <row r="267" spans="1:6" hidden="1">
      <c r="A267" s="42"/>
      <c r="B267" s="169"/>
      <c r="C267" s="190"/>
      <c r="D267" s="29"/>
      <c r="E267" s="141"/>
      <c r="F267" s="39"/>
    </row>
    <row r="268" spans="1:6" hidden="1">
      <c r="A268" s="42"/>
      <c r="B268" s="169"/>
      <c r="C268" s="190"/>
      <c r="D268" s="29"/>
      <c r="E268" s="141"/>
      <c r="F268" s="39"/>
    </row>
    <row r="269" spans="1:6" hidden="1">
      <c r="A269" s="42"/>
      <c r="B269" s="169"/>
      <c r="C269" s="190"/>
      <c r="D269" s="29"/>
      <c r="E269" s="141"/>
      <c r="F269" s="39"/>
    </row>
  </sheetData>
  <sheetProtection password="CA05" sheet="1" objects="1" scenarios="1" selectLockedCells="1"/>
  <mergeCells count="6">
    <mergeCell ref="A5:F5"/>
    <mergeCell ref="A15:F15"/>
    <mergeCell ref="A13:F13"/>
    <mergeCell ref="A11:F11"/>
    <mergeCell ref="A9:F9"/>
    <mergeCell ref="A7:F7"/>
  </mergeCells>
  <conditionalFormatting sqref="F232">
    <cfRule type="cellIs" dxfId="119" priority="38" stopIfTrue="1" operator="equal">
      <formula>0</formula>
    </cfRule>
  </conditionalFormatting>
  <conditionalFormatting sqref="F230">
    <cfRule type="cellIs" dxfId="118" priority="37" stopIfTrue="1" operator="equal">
      <formula>0</formula>
    </cfRule>
  </conditionalFormatting>
  <conditionalFormatting sqref="F228">
    <cfRule type="cellIs" dxfId="117" priority="36" stopIfTrue="1" operator="equal">
      <formula>0</formula>
    </cfRule>
  </conditionalFormatting>
  <conditionalFormatting sqref="F215">
    <cfRule type="cellIs" dxfId="116" priority="35" stopIfTrue="1" operator="equal">
      <formula>0</formula>
    </cfRule>
  </conditionalFormatting>
  <conditionalFormatting sqref="F213">
    <cfRule type="cellIs" dxfId="115" priority="34" stopIfTrue="1" operator="equal">
      <formula>0</formula>
    </cfRule>
  </conditionalFormatting>
  <conditionalFormatting sqref="F211">
    <cfRule type="cellIs" dxfId="114" priority="33" stopIfTrue="1" operator="equal">
      <formula>0</formula>
    </cfRule>
  </conditionalFormatting>
  <conditionalFormatting sqref="F209">
    <cfRule type="cellIs" dxfId="113" priority="32" stopIfTrue="1" operator="equal">
      <formula>0</formula>
    </cfRule>
  </conditionalFormatting>
  <conditionalFormatting sqref="F202">
    <cfRule type="cellIs" dxfId="112" priority="31" stopIfTrue="1" operator="equal">
      <formula>0</formula>
    </cfRule>
  </conditionalFormatting>
  <conditionalFormatting sqref="F200">
    <cfRule type="cellIs" dxfId="111" priority="30" stopIfTrue="1" operator="equal">
      <formula>0</formula>
    </cfRule>
  </conditionalFormatting>
  <conditionalFormatting sqref="F198">
    <cfRule type="cellIs" dxfId="110" priority="29" stopIfTrue="1" operator="equal">
      <formula>0</formula>
    </cfRule>
  </conditionalFormatting>
  <conditionalFormatting sqref="F196">
    <cfRule type="cellIs" dxfId="109" priority="28" stopIfTrue="1" operator="equal">
      <formula>0</formula>
    </cfRule>
  </conditionalFormatting>
  <conditionalFormatting sqref="F185">
    <cfRule type="cellIs" dxfId="108" priority="27" stopIfTrue="1" operator="equal">
      <formula>0</formula>
    </cfRule>
  </conditionalFormatting>
  <conditionalFormatting sqref="F183">
    <cfRule type="cellIs" dxfId="107" priority="26" stopIfTrue="1" operator="equal">
      <formula>0</formula>
    </cfRule>
  </conditionalFormatting>
  <conditionalFormatting sqref="F181">
    <cfRule type="cellIs" dxfId="106" priority="25" stopIfTrue="1" operator="equal">
      <formula>0</formula>
    </cfRule>
  </conditionalFormatting>
  <conditionalFormatting sqref="F174">
    <cfRule type="cellIs" dxfId="105" priority="24" stopIfTrue="1" operator="equal">
      <formula>0</formula>
    </cfRule>
  </conditionalFormatting>
  <conditionalFormatting sqref="F172">
    <cfRule type="cellIs" dxfId="104" priority="23" stopIfTrue="1" operator="equal">
      <formula>0</formula>
    </cfRule>
  </conditionalFormatting>
  <conditionalFormatting sqref="F170">
    <cfRule type="cellIs" dxfId="103" priority="22" stopIfTrue="1" operator="equal">
      <formula>0</formula>
    </cfRule>
  </conditionalFormatting>
  <conditionalFormatting sqref="F152">
    <cfRule type="cellIs" dxfId="102" priority="21" stopIfTrue="1" operator="equal">
      <formula>0</formula>
    </cfRule>
  </conditionalFormatting>
  <conditionalFormatting sqref="F143">
    <cfRule type="cellIs" dxfId="101" priority="20" stopIfTrue="1" operator="equal">
      <formula>0</formula>
    </cfRule>
  </conditionalFormatting>
  <conditionalFormatting sqref="F124">
    <cfRule type="cellIs" dxfId="100" priority="19" stopIfTrue="1" operator="equal">
      <formula>0</formula>
    </cfRule>
  </conditionalFormatting>
  <conditionalFormatting sqref="F122">
    <cfRule type="cellIs" dxfId="99" priority="18" stopIfTrue="1" operator="equal">
      <formula>0</formula>
    </cfRule>
  </conditionalFormatting>
  <conditionalFormatting sqref="F115">
    <cfRule type="cellIs" dxfId="98" priority="17" stopIfTrue="1" operator="equal">
      <formula>0</formula>
    </cfRule>
  </conditionalFormatting>
  <conditionalFormatting sqref="F108">
    <cfRule type="cellIs" dxfId="97" priority="16" stopIfTrue="1" operator="equal">
      <formula>0</formula>
    </cfRule>
  </conditionalFormatting>
  <conditionalFormatting sqref="F101">
    <cfRule type="cellIs" dxfId="96" priority="15" stopIfTrue="1" operator="equal">
      <formula>0</formula>
    </cfRule>
  </conditionalFormatting>
  <conditionalFormatting sqref="F99">
    <cfRule type="cellIs" dxfId="95" priority="14" stopIfTrue="1" operator="equal">
      <formula>0</formula>
    </cfRule>
  </conditionalFormatting>
  <conditionalFormatting sqref="F85">
    <cfRule type="cellIs" dxfId="94" priority="13" stopIfTrue="1" operator="equal">
      <formula>0</formula>
    </cfRule>
  </conditionalFormatting>
  <conditionalFormatting sqref="F83">
    <cfRule type="cellIs" dxfId="93" priority="12" stopIfTrue="1" operator="equal">
      <formula>0</formula>
    </cfRule>
  </conditionalFormatting>
  <conditionalFormatting sqref="F81">
    <cfRule type="cellIs" dxfId="92" priority="11" stopIfTrue="1" operator="equal">
      <formula>0</formula>
    </cfRule>
  </conditionalFormatting>
  <conditionalFormatting sqref="F74">
    <cfRule type="cellIs" dxfId="91" priority="10" stopIfTrue="1" operator="equal">
      <formula>0</formula>
    </cfRule>
  </conditionalFormatting>
  <conditionalFormatting sqref="F62">
    <cfRule type="cellIs" dxfId="90" priority="9" stopIfTrue="1" operator="equal">
      <formula>0</formula>
    </cfRule>
  </conditionalFormatting>
  <conditionalFormatting sqref="F55">
    <cfRule type="cellIs" dxfId="89" priority="8" stopIfTrue="1" operator="equal">
      <formula>0</formula>
    </cfRule>
  </conditionalFormatting>
  <conditionalFormatting sqref="F53">
    <cfRule type="cellIs" dxfId="88" priority="7" stopIfTrue="1" operator="equal">
      <formula>0</formula>
    </cfRule>
  </conditionalFormatting>
  <conditionalFormatting sqref="F51">
    <cfRule type="cellIs" dxfId="87" priority="6" stopIfTrue="1" operator="equal">
      <formula>0</formula>
    </cfRule>
  </conditionalFormatting>
  <conditionalFormatting sqref="F49">
    <cfRule type="cellIs" dxfId="86" priority="5" stopIfTrue="1" operator="equal">
      <formula>0</formula>
    </cfRule>
  </conditionalFormatting>
  <conditionalFormatting sqref="F39">
    <cfRule type="cellIs" dxfId="85" priority="4" stopIfTrue="1" operator="equal">
      <formula>0</formula>
    </cfRule>
  </conditionalFormatting>
  <conditionalFormatting sqref="F37">
    <cfRule type="cellIs" dxfId="84" priority="3" stopIfTrue="1" operator="equal">
      <formula>0</formula>
    </cfRule>
  </conditionalFormatting>
  <conditionalFormatting sqref="F35">
    <cfRule type="cellIs" dxfId="83" priority="2" stopIfTrue="1" operator="equal">
      <formula>0</formula>
    </cfRule>
  </conditionalFormatting>
  <pageMargins left="0.70866141732283472" right="0.70866141732283472" top="0.74803149606299213" bottom="0.74803149606299213" header="0.31496062992125984" footer="0.31496062992125984"/>
  <pageSetup paperSize="9" scale="91" firstPageNumber="0" orientation="portrait" horizontalDpi="300" verticalDpi="300" r:id="rId1"/>
  <headerFooter alignWithMargins="0">
    <oddHeader>&amp;L&amp;"Arial Narrow,Običajno"&amp;10»PRENOVA MESTNEGA SREDIŠČA – 1. Faza« (FAZA 1/2 Trg zmage (1B, 1C))&amp;R&amp;A</oddHeader>
    <oddFooter>&amp;LMESTNA OBČINA MURSKA SOBOTA&amp;RStran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239"/>
  <sheetViews>
    <sheetView view="pageBreakPreview" topLeftCell="A173" zoomScaleNormal="100" zoomScaleSheetLayoutView="100" workbookViewId="0">
      <selection activeCell="E178" sqref="E178"/>
    </sheetView>
  </sheetViews>
  <sheetFormatPr defaultColWidth="0" defaultRowHeight="12.75" zeroHeight="1"/>
  <cols>
    <col min="1" max="1" width="7.140625" style="137" customWidth="1"/>
    <col min="2" max="2" width="50.7109375" style="80" customWidth="1"/>
    <col min="3" max="3" width="8.5703125" style="22" customWidth="1"/>
    <col min="4" max="4" width="9.5703125" style="21" customWidth="1"/>
    <col min="5" max="5" width="9.5703125" style="136" customWidth="1"/>
    <col min="6" max="6" width="11.5703125" style="21" customWidth="1"/>
    <col min="7" max="7" width="7.42578125" style="21" hidden="1" customWidth="1"/>
    <col min="8" max="12" width="11.42578125" style="21" hidden="1" customWidth="1"/>
    <col min="13" max="13" width="12" style="21" hidden="1" customWidth="1"/>
    <col min="14" max="16384" width="11.42578125" style="21" hidden="1"/>
  </cols>
  <sheetData>
    <row r="1" spans="1:9" ht="15.75">
      <c r="A1" s="102" t="s">
        <v>529</v>
      </c>
      <c r="B1" s="32"/>
      <c r="C1" s="28"/>
      <c r="D1" s="31"/>
      <c r="F1" s="33"/>
    </row>
    <row r="2" spans="1:9">
      <c r="B2" s="24"/>
      <c r="D2" s="29"/>
    </row>
    <row r="3" spans="1:9">
      <c r="A3" s="138" t="s">
        <v>425</v>
      </c>
      <c r="B3" s="24"/>
      <c r="D3" s="29"/>
      <c r="F3" s="34"/>
    </row>
    <row r="4" spans="1:9">
      <c r="B4" s="35"/>
      <c r="D4" s="29"/>
      <c r="E4" s="139"/>
      <c r="F4" s="25"/>
    </row>
    <row r="5" spans="1:9">
      <c r="A5" s="290" t="s">
        <v>424</v>
      </c>
      <c r="B5" s="290"/>
      <c r="C5" s="290"/>
      <c r="D5" s="290"/>
      <c r="E5" s="290"/>
      <c r="F5" s="290"/>
      <c r="I5" s="140"/>
    </row>
    <row r="6" spans="1:9">
      <c r="B6" s="24"/>
      <c r="C6" s="28"/>
      <c r="D6" s="26"/>
      <c r="E6" s="139"/>
      <c r="F6" s="25"/>
    </row>
    <row r="7" spans="1:9" ht="46.15" customHeight="1">
      <c r="A7" s="291" t="s">
        <v>207</v>
      </c>
      <c r="B7" s="291"/>
      <c r="C7" s="291"/>
      <c r="D7" s="291"/>
      <c r="E7" s="291"/>
      <c r="F7" s="291"/>
    </row>
    <row r="8" spans="1:9">
      <c r="B8" s="35"/>
      <c r="D8" s="29"/>
      <c r="E8" s="141"/>
      <c r="F8" s="36"/>
    </row>
    <row r="9" spans="1:9" ht="32.65" customHeight="1">
      <c r="A9" s="291" t="s">
        <v>208</v>
      </c>
      <c r="B9" s="291"/>
      <c r="C9" s="291"/>
      <c r="D9" s="291"/>
      <c r="E9" s="291"/>
      <c r="F9" s="291"/>
    </row>
    <row r="10" spans="1:9">
      <c r="B10" s="35"/>
      <c r="D10" s="29"/>
      <c r="E10" s="141"/>
      <c r="F10" s="36"/>
    </row>
    <row r="11" spans="1:9" ht="48.95" customHeight="1">
      <c r="A11" s="291" t="s">
        <v>209</v>
      </c>
      <c r="B11" s="291"/>
      <c r="C11" s="291"/>
      <c r="D11" s="291"/>
      <c r="E11" s="291"/>
      <c r="F11" s="291"/>
    </row>
    <row r="12" spans="1:9">
      <c r="B12" s="35"/>
      <c r="D12" s="29"/>
      <c r="E12" s="141"/>
      <c r="F12" s="36"/>
    </row>
    <row r="13" spans="1:9" ht="16.5">
      <c r="A13" s="291" t="s">
        <v>423</v>
      </c>
      <c r="B13" s="291"/>
      <c r="C13" s="291"/>
      <c r="D13" s="291"/>
      <c r="E13" s="291"/>
      <c r="F13" s="291"/>
    </row>
    <row r="14" spans="1:9">
      <c r="B14" s="35"/>
      <c r="D14" s="29"/>
      <c r="E14" s="141"/>
      <c r="F14" s="36"/>
    </row>
    <row r="15" spans="1:9" ht="16.5">
      <c r="A15" s="291" t="s">
        <v>422</v>
      </c>
      <c r="B15" s="291"/>
      <c r="C15" s="291"/>
      <c r="D15" s="291"/>
      <c r="E15" s="291"/>
      <c r="F15" s="291"/>
    </row>
    <row r="16" spans="1:9" ht="16.5">
      <c r="A16" s="142"/>
      <c r="B16" s="142"/>
      <c r="C16" s="142"/>
      <c r="D16" s="142"/>
      <c r="E16" s="142"/>
      <c r="F16" s="142"/>
    </row>
    <row r="17" spans="1:6" ht="16.5">
      <c r="A17" s="259" t="s">
        <v>206</v>
      </c>
      <c r="B17" s="260"/>
      <c r="C17" s="260"/>
      <c r="D17" s="261"/>
      <c r="E17" s="262"/>
      <c r="F17" s="263" t="s">
        <v>96</v>
      </c>
    </row>
    <row r="18" spans="1:6" ht="16.5">
      <c r="A18" s="264"/>
      <c r="B18" s="265"/>
      <c r="C18" s="266"/>
      <c r="D18" s="267"/>
      <c r="E18" s="268"/>
      <c r="F18" s="269"/>
    </row>
    <row r="19" spans="1:6" ht="16.5">
      <c r="A19" s="270" t="str">
        <f>+A31</f>
        <v>1.0</v>
      </c>
      <c r="B19" s="265" t="str">
        <f>B31</f>
        <v xml:space="preserve">PREDDELA </v>
      </c>
      <c r="C19" s="267"/>
      <c r="D19" s="267"/>
      <c r="E19" s="268"/>
      <c r="F19" s="271">
        <f>F88</f>
        <v>0</v>
      </c>
    </row>
    <row r="20" spans="1:6" ht="16.5">
      <c r="A20" s="270" t="str">
        <f>+A92</f>
        <v>2.0</v>
      </c>
      <c r="B20" s="265" t="str">
        <f>B92</f>
        <v>ZEMELJSKA DELA</v>
      </c>
      <c r="C20" s="267"/>
      <c r="D20" s="267"/>
      <c r="E20" s="268"/>
      <c r="F20" s="271">
        <f>F134</f>
        <v>0</v>
      </c>
    </row>
    <row r="21" spans="1:6" ht="16.5">
      <c r="A21" s="270" t="str">
        <f>+A138</f>
        <v>3.0</v>
      </c>
      <c r="B21" s="272" t="str">
        <f>B138</f>
        <v xml:space="preserve">VOZIŠČNE KONSTRUKCIJE </v>
      </c>
      <c r="C21" s="267"/>
      <c r="D21" s="267"/>
      <c r="E21" s="268"/>
      <c r="F21" s="271">
        <f>F170</f>
        <v>0</v>
      </c>
    </row>
    <row r="22" spans="1:6" ht="16.5">
      <c r="A22" s="273" t="str">
        <f>+A174</f>
        <v>4.0</v>
      </c>
      <c r="B22" s="272" t="str">
        <f>+B174</f>
        <v>ODVODNJAVANJE</v>
      </c>
      <c r="C22" s="267"/>
      <c r="D22" s="267"/>
      <c r="E22" s="268"/>
      <c r="F22" s="271">
        <f>+F182</f>
        <v>0</v>
      </c>
    </row>
    <row r="23" spans="1:6" ht="16.5">
      <c r="A23" s="270" t="str">
        <f>+A186</f>
        <v>6.0</v>
      </c>
      <c r="B23" s="272" t="str">
        <f>B186</f>
        <v>OPREMA CEST</v>
      </c>
      <c r="C23" s="267"/>
      <c r="D23" s="267"/>
      <c r="E23" s="268"/>
      <c r="F23" s="271">
        <f>F195</f>
        <v>0</v>
      </c>
    </row>
    <row r="24" spans="1:6" ht="16.5">
      <c r="A24" s="270" t="str">
        <f>+A199</f>
        <v>7.0</v>
      </c>
      <c r="B24" s="272" t="str">
        <f>B199</f>
        <v xml:space="preserve">TUJE STORITVE </v>
      </c>
      <c r="C24" s="267"/>
      <c r="D24" s="267"/>
      <c r="E24" s="268"/>
      <c r="F24" s="271">
        <f>F212</f>
        <v>0</v>
      </c>
    </row>
    <row r="25" spans="1:6" ht="16.5">
      <c r="A25" s="274"/>
      <c r="B25" s="272" t="s">
        <v>96</v>
      </c>
      <c r="C25" s="267" t="s">
        <v>96</v>
      </c>
      <c r="D25" s="267"/>
      <c r="E25" s="268"/>
      <c r="F25" s="281" t="s">
        <v>96</v>
      </c>
    </row>
    <row r="26" spans="1:6" ht="16.5">
      <c r="A26" s="276"/>
      <c r="B26" s="277" t="s">
        <v>439</v>
      </c>
      <c r="C26" s="278"/>
      <c r="D26" s="278"/>
      <c r="E26" s="279"/>
      <c r="F26" s="280">
        <f>SUM(F19:F25)</f>
        <v>0</v>
      </c>
    </row>
    <row r="27" spans="1:6">
      <c r="A27" s="94"/>
      <c r="B27" s="23"/>
      <c r="C27" s="30"/>
      <c r="D27" s="30"/>
      <c r="E27" s="139"/>
      <c r="F27" s="89"/>
    </row>
    <row r="28" spans="1:6">
      <c r="B28" s="24"/>
      <c r="C28" s="28"/>
      <c r="D28" s="26"/>
      <c r="E28" s="139"/>
      <c r="F28" s="25"/>
    </row>
    <row r="29" spans="1:6" s="146" customFormat="1" ht="17.25" thickBot="1">
      <c r="A29" s="143" t="s">
        <v>432</v>
      </c>
      <c r="B29" s="144" t="s">
        <v>2</v>
      </c>
      <c r="C29" s="145" t="s">
        <v>3</v>
      </c>
      <c r="D29" s="145" t="s">
        <v>4</v>
      </c>
      <c r="E29" s="145" t="s">
        <v>5</v>
      </c>
      <c r="F29" s="145" t="s">
        <v>6</v>
      </c>
    </row>
    <row r="30" spans="1:6" ht="13.5" thickTop="1">
      <c r="B30" s="35"/>
      <c r="D30" s="29"/>
      <c r="E30" s="141"/>
      <c r="F30" s="36"/>
    </row>
    <row r="31" spans="1:6">
      <c r="A31" s="147" t="s">
        <v>210</v>
      </c>
      <c r="B31" s="83" t="s">
        <v>211</v>
      </c>
      <c r="C31" s="37"/>
      <c r="D31" s="83"/>
      <c r="E31" s="83"/>
      <c r="F31" s="84"/>
    </row>
    <row r="32" spans="1:6">
      <c r="A32" s="138"/>
      <c r="B32" s="35"/>
      <c r="D32" s="29"/>
      <c r="E32" s="141"/>
      <c r="F32" s="36"/>
    </row>
    <row r="33" spans="1:7">
      <c r="A33" s="148" t="s">
        <v>191</v>
      </c>
      <c r="B33" s="85" t="s">
        <v>212</v>
      </c>
      <c r="C33" s="38"/>
      <c r="D33" s="85"/>
      <c r="E33" s="85"/>
      <c r="F33" s="85"/>
    </row>
    <row r="34" spans="1:7">
      <c r="B34" s="35"/>
      <c r="C34" s="27"/>
      <c r="D34" s="29"/>
      <c r="E34" s="141"/>
      <c r="F34" s="39"/>
    </row>
    <row r="35" spans="1:7" ht="25.5">
      <c r="A35" s="149" t="s">
        <v>213</v>
      </c>
      <c r="B35" s="150" t="s">
        <v>347</v>
      </c>
      <c r="C35" s="151" t="s">
        <v>417</v>
      </c>
      <c r="D35" s="152">
        <v>25</v>
      </c>
      <c r="E35" s="191"/>
      <c r="F35" s="153">
        <f>D35*E35</f>
        <v>0</v>
      </c>
      <c r="G35" s="42"/>
    </row>
    <row r="36" spans="1:7">
      <c r="A36" s="41"/>
      <c r="B36" s="40"/>
      <c r="C36" s="41"/>
      <c r="E36" s="21"/>
      <c r="F36" s="192"/>
      <c r="G36" s="42"/>
    </row>
    <row r="37" spans="1:7">
      <c r="A37" s="149" t="s">
        <v>217</v>
      </c>
      <c r="B37" s="150" t="s">
        <v>348</v>
      </c>
      <c r="C37" s="151" t="s">
        <v>13</v>
      </c>
      <c r="D37" s="152">
        <v>10</v>
      </c>
      <c r="E37" s="191"/>
      <c r="F37" s="153">
        <f>D37*E37</f>
        <v>0</v>
      </c>
      <c r="G37" s="42"/>
    </row>
    <row r="38" spans="1:7">
      <c r="A38" s="154"/>
      <c r="B38" s="35"/>
      <c r="C38" s="43"/>
      <c r="D38" s="29"/>
      <c r="E38" s="141"/>
      <c r="F38" s="155"/>
      <c r="G38" s="42"/>
    </row>
    <row r="39" spans="1:7" ht="13.5" thickBot="1">
      <c r="A39" s="156" t="s">
        <v>191</v>
      </c>
      <c r="B39" s="45" t="s">
        <v>219</v>
      </c>
      <c r="C39" s="44"/>
      <c r="D39" s="46"/>
      <c r="E39" s="157"/>
      <c r="F39" s="90">
        <f>SUM(F33:F37)</f>
        <v>0</v>
      </c>
      <c r="G39" s="42"/>
    </row>
    <row r="40" spans="1:7" ht="13.5" thickTop="1">
      <c r="A40" s="154"/>
      <c r="B40" s="35"/>
      <c r="C40" s="43"/>
      <c r="D40" s="29"/>
      <c r="E40" s="141"/>
      <c r="F40" s="39"/>
      <c r="G40" s="42"/>
    </row>
    <row r="41" spans="1:7">
      <c r="B41" s="35"/>
      <c r="C41" s="43"/>
      <c r="D41" s="29"/>
      <c r="E41" s="141"/>
      <c r="F41" s="39"/>
      <c r="G41" s="42"/>
    </row>
    <row r="42" spans="1:7">
      <c r="A42" s="148" t="s">
        <v>190</v>
      </c>
      <c r="B42" s="48" t="s">
        <v>220</v>
      </c>
      <c r="C42" s="47"/>
      <c r="D42" s="49"/>
      <c r="E42" s="158"/>
      <c r="F42" s="50"/>
      <c r="G42" s="42"/>
    </row>
    <row r="43" spans="1:7">
      <c r="B43" s="35"/>
      <c r="C43" s="159"/>
      <c r="D43" s="51"/>
      <c r="E43" s="141"/>
      <c r="F43" s="39"/>
      <c r="G43" s="42"/>
    </row>
    <row r="44" spans="1:7">
      <c r="A44" s="160" t="s">
        <v>349</v>
      </c>
      <c r="B44" s="86" t="s">
        <v>350</v>
      </c>
      <c r="C44" s="161"/>
      <c r="D44" s="86"/>
      <c r="E44" s="86"/>
      <c r="F44" s="86"/>
      <c r="G44" s="42"/>
    </row>
    <row r="45" spans="1:7">
      <c r="B45" s="40"/>
      <c r="C45" s="159"/>
      <c r="D45" s="51"/>
      <c r="E45" s="141"/>
      <c r="F45" s="39"/>
      <c r="G45" s="42"/>
    </row>
    <row r="46" spans="1:7" ht="25.5">
      <c r="A46" s="149" t="s">
        <v>351</v>
      </c>
      <c r="B46" s="150" t="s">
        <v>352</v>
      </c>
      <c r="C46" s="151" t="s">
        <v>13</v>
      </c>
      <c r="D46" s="152">
        <v>1</v>
      </c>
      <c r="E46" s="191"/>
      <c r="F46" s="153">
        <f>D46*E46</f>
        <v>0</v>
      </c>
      <c r="G46" s="42"/>
    </row>
    <row r="47" spans="1:7">
      <c r="A47" s="149"/>
      <c r="B47" s="150"/>
      <c r="C47" s="151"/>
      <c r="D47" s="152"/>
      <c r="E47" s="153"/>
      <c r="F47" s="192"/>
      <c r="G47" s="42"/>
    </row>
    <row r="48" spans="1:7" ht="25.5">
      <c r="A48" s="149" t="s">
        <v>353</v>
      </c>
      <c r="B48" s="150" t="s">
        <v>354</v>
      </c>
      <c r="C48" s="151" t="s">
        <v>13</v>
      </c>
      <c r="D48" s="152">
        <v>1</v>
      </c>
      <c r="E48" s="191"/>
      <c r="F48" s="153">
        <f>D48*E48</f>
        <v>0</v>
      </c>
      <c r="G48" s="42"/>
    </row>
    <row r="49" spans="1:7">
      <c r="A49" s="149"/>
      <c r="B49" s="150"/>
      <c r="C49" s="151"/>
      <c r="D49" s="152"/>
      <c r="E49" s="153"/>
      <c r="F49" s="192"/>
      <c r="G49" s="42"/>
    </row>
    <row r="50" spans="1:7">
      <c r="A50" s="149" t="s">
        <v>355</v>
      </c>
      <c r="B50" s="150" t="s">
        <v>356</v>
      </c>
      <c r="C50" s="151" t="s">
        <v>13</v>
      </c>
      <c r="D50" s="152">
        <v>1</v>
      </c>
      <c r="E50" s="191"/>
      <c r="F50" s="153">
        <f>D50*E50</f>
        <v>0</v>
      </c>
      <c r="G50" s="42"/>
    </row>
    <row r="51" spans="1:7">
      <c r="A51" s="163"/>
      <c r="B51" s="53"/>
      <c r="C51" s="41"/>
      <c r="D51" s="54"/>
      <c r="E51" s="164"/>
      <c r="F51" s="55"/>
      <c r="G51" s="42"/>
    </row>
    <row r="52" spans="1:7" ht="13.5" thickBot="1">
      <c r="A52" s="170" t="s">
        <v>349</v>
      </c>
      <c r="B52" s="57" t="s">
        <v>75</v>
      </c>
      <c r="C52" s="56"/>
      <c r="D52" s="58"/>
      <c r="E52" s="162"/>
      <c r="F52" s="91">
        <f>SUM(F44:F51)</f>
        <v>0</v>
      </c>
      <c r="G52" s="42"/>
    </row>
    <row r="53" spans="1:7" ht="13.5" thickTop="1">
      <c r="B53" s="35"/>
      <c r="C53" s="43"/>
      <c r="D53" s="51"/>
      <c r="E53" s="141"/>
      <c r="F53" s="39"/>
      <c r="G53" s="42"/>
    </row>
    <row r="54" spans="1:7">
      <c r="A54" s="160" t="s">
        <v>221</v>
      </c>
      <c r="B54" s="86" t="s">
        <v>222</v>
      </c>
      <c r="C54" s="161"/>
      <c r="D54" s="86"/>
      <c r="E54" s="86"/>
      <c r="F54" s="86"/>
      <c r="G54" s="42"/>
    </row>
    <row r="55" spans="1:7">
      <c r="B55" s="40"/>
      <c r="C55" s="159"/>
      <c r="D55" s="51"/>
      <c r="E55" s="141"/>
      <c r="F55" s="39"/>
      <c r="G55" s="42"/>
    </row>
    <row r="56" spans="1:7" ht="25.5">
      <c r="A56" s="149" t="s">
        <v>357</v>
      </c>
      <c r="B56" s="150" t="s">
        <v>358</v>
      </c>
      <c r="C56" s="151" t="s">
        <v>418</v>
      </c>
      <c r="D56" s="152">
        <v>170</v>
      </c>
      <c r="E56" s="191"/>
      <c r="F56" s="153">
        <f>D56*E56</f>
        <v>0</v>
      </c>
      <c r="G56" s="42"/>
    </row>
    <row r="57" spans="1:7">
      <c r="A57" s="149"/>
      <c r="B57" s="150"/>
      <c r="C57" s="151"/>
      <c r="D57" s="152"/>
      <c r="E57" s="153"/>
      <c r="F57" s="192"/>
      <c r="G57" s="42"/>
    </row>
    <row r="58" spans="1:7" ht="15">
      <c r="A58" s="149" t="s">
        <v>223</v>
      </c>
      <c r="B58" s="150" t="s">
        <v>359</v>
      </c>
      <c r="C58" s="151" t="s">
        <v>418</v>
      </c>
      <c r="D58" s="152">
        <v>34</v>
      </c>
      <c r="E58" s="191"/>
      <c r="F58" s="153">
        <f>D58*E58</f>
        <v>0</v>
      </c>
      <c r="G58" s="42"/>
    </row>
    <row r="59" spans="1:7">
      <c r="A59" s="149"/>
      <c r="B59" s="150"/>
      <c r="C59" s="151"/>
      <c r="D59" s="152"/>
      <c r="E59" s="153"/>
      <c r="F59" s="192"/>
      <c r="G59" s="42"/>
    </row>
    <row r="60" spans="1:7" ht="15">
      <c r="A60" s="149" t="s">
        <v>360</v>
      </c>
      <c r="B60" s="150" t="s">
        <v>361</v>
      </c>
      <c r="C60" s="151" t="s">
        <v>417</v>
      </c>
      <c r="D60" s="152">
        <v>60</v>
      </c>
      <c r="E60" s="191"/>
      <c r="F60" s="153">
        <f>D60*E60</f>
        <v>0</v>
      </c>
      <c r="G60" s="42"/>
    </row>
    <row r="61" spans="1:7">
      <c r="A61" s="149"/>
      <c r="B61" s="150"/>
      <c r="C61" s="151"/>
      <c r="D61" s="152"/>
      <c r="E61" s="153"/>
      <c r="F61" s="192"/>
      <c r="G61" s="42"/>
    </row>
    <row r="62" spans="1:7" ht="15">
      <c r="A62" s="149" t="s">
        <v>227</v>
      </c>
      <c r="B62" s="150" t="s">
        <v>362</v>
      </c>
      <c r="C62" s="151" t="s">
        <v>417</v>
      </c>
      <c r="D62" s="152">
        <v>20</v>
      </c>
      <c r="E62" s="191"/>
      <c r="F62" s="153">
        <f>D62*E62</f>
        <v>0</v>
      </c>
      <c r="G62" s="42"/>
    </row>
    <row r="63" spans="1:7">
      <c r="A63" s="149"/>
      <c r="B63" s="150"/>
      <c r="C63" s="151"/>
      <c r="D63" s="152"/>
      <c r="E63" s="153"/>
      <c r="F63" s="192"/>
      <c r="G63" s="42"/>
    </row>
    <row r="64" spans="1:7" ht="15">
      <c r="A64" s="149" t="s">
        <v>227</v>
      </c>
      <c r="B64" s="150" t="s">
        <v>362</v>
      </c>
      <c r="C64" s="151" t="s">
        <v>417</v>
      </c>
      <c r="D64" s="152">
        <v>9</v>
      </c>
      <c r="E64" s="191"/>
      <c r="F64" s="153">
        <f>D64*E64</f>
        <v>0</v>
      </c>
      <c r="G64" s="42"/>
    </row>
    <row r="65" spans="1:7">
      <c r="A65" s="154"/>
      <c r="B65" s="35"/>
      <c r="C65" s="41"/>
      <c r="D65" s="51"/>
      <c r="E65" s="141"/>
      <c r="F65" s="39"/>
      <c r="G65" s="42"/>
    </row>
    <row r="66" spans="1:7" ht="13.5" thickBot="1">
      <c r="A66" s="95" t="s">
        <v>221</v>
      </c>
      <c r="B66" s="57" t="s">
        <v>75</v>
      </c>
      <c r="C66" s="56"/>
      <c r="D66" s="58"/>
      <c r="E66" s="162"/>
      <c r="F66" s="91">
        <f>SUM(F54:F64)</f>
        <v>0</v>
      </c>
      <c r="G66" s="42"/>
    </row>
    <row r="67" spans="1:7" ht="13.5" thickTop="1">
      <c r="B67" s="35"/>
      <c r="C67" s="43"/>
      <c r="D67" s="51"/>
      <c r="E67" s="141"/>
      <c r="F67" s="39"/>
      <c r="G67" s="42"/>
    </row>
    <row r="68" spans="1:7">
      <c r="B68" s="35"/>
      <c r="C68" s="43"/>
      <c r="D68" s="51"/>
      <c r="E68" s="141"/>
      <c r="F68" s="39"/>
    </row>
    <row r="69" spans="1:7" ht="13.5" thickBot="1">
      <c r="A69" s="156" t="s">
        <v>190</v>
      </c>
      <c r="B69" s="45" t="s">
        <v>235</v>
      </c>
      <c r="C69" s="44"/>
      <c r="D69" s="46"/>
      <c r="E69" s="157"/>
      <c r="F69" s="90">
        <f>F52+F66</f>
        <v>0</v>
      </c>
    </row>
    <row r="70" spans="1:7" ht="13.5" thickTop="1">
      <c r="A70" s="165"/>
      <c r="B70" s="60"/>
      <c r="C70" s="59"/>
      <c r="D70" s="61"/>
      <c r="E70" s="141"/>
      <c r="F70" s="62"/>
    </row>
    <row r="71" spans="1:7">
      <c r="B71" s="35"/>
      <c r="C71" s="43"/>
      <c r="D71" s="51"/>
      <c r="E71" s="141"/>
      <c r="F71" s="39"/>
    </row>
    <row r="72" spans="1:7">
      <c r="A72" s="148" t="s">
        <v>189</v>
      </c>
      <c r="B72" s="48" t="s">
        <v>236</v>
      </c>
      <c r="C72" s="166"/>
      <c r="D72" s="49"/>
      <c r="E72" s="158"/>
      <c r="F72" s="50"/>
    </row>
    <row r="73" spans="1:7">
      <c r="B73" s="35"/>
      <c r="C73" s="43"/>
      <c r="D73" s="51"/>
      <c r="E73" s="141"/>
      <c r="F73" s="39"/>
    </row>
    <row r="74" spans="1:7">
      <c r="A74" s="160" t="s">
        <v>241</v>
      </c>
      <c r="B74" s="168" t="s">
        <v>242</v>
      </c>
      <c r="C74" s="63"/>
      <c r="D74" s="64"/>
      <c r="E74" s="167"/>
      <c r="F74" s="65"/>
    </row>
    <row r="75" spans="1:7">
      <c r="A75" s="159"/>
      <c r="B75" s="169"/>
      <c r="C75" s="41"/>
      <c r="D75" s="29"/>
      <c r="E75" s="155"/>
      <c r="F75" s="155"/>
    </row>
    <row r="76" spans="1:7" ht="25.5">
      <c r="A76" s="149" t="s">
        <v>243</v>
      </c>
      <c r="B76" s="150" t="s">
        <v>363</v>
      </c>
      <c r="C76" s="151" t="s">
        <v>417</v>
      </c>
      <c r="D76" s="152">
        <v>7</v>
      </c>
      <c r="E76" s="191"/>
      <c r="F76" s="153">
        <f>D76*E76</f>
        <v>0</v>
      </c>
      <c r="G76" s="292"/>
    </row>
    <row r="77" spans="1:7">
      <c r="A77" s="149"/>
      <c r="B77" s="150"/>
      <c r="C77" s="151"/>
      <c r="D77" s="152"/>
      <c r="E77" s="153"/>
      <c r="F77" s="192"/>
      <c r="G77" s="292"/>
    </row>
    <row r="78" spans="1:7" ht="25.5">
      <c r="A78" s="149" t="s">
        <v>245</v>
      </c>
      <c r="B78" s="150" t="s">
        <v>364</v>
      </c>
      <c r="C78" s="151" t="s">
        <v>417</v>
      </c>
      <c r="D78" s="152">
        <v>7</v>
      </c>
      <c r="E78" s="191"/>
      <c r="F78" s="153">
        <f>D78*E78</f>
        <v>0</v>
      </c>
      <c r="G78" s="292"/>
    </row>
    <row r="79" spans="1:7">
      <c r="A79" s="149"/>
      <c r="B79" s="150"/>
      <c r="C79" s="151"/>
      <c r="D79" s="152"/>
      <c r="E79" s="153"/>
      <c r="F79" s="192"/>
      <c r="G79" s="292"/>
    </row>
    <row r="80" spans="1:7" ht="25.5">
      <c r="A80" s="149" t="s">
        <v>247</v>
      </c>
      <c r="B80" s="150" t="s">
        <v>365</v>
      </c>
      <c r="C80" s="151" t="s">
        <v>417</v>
      </c>
      <c r="D80" s="152">
        <v>29</v>
      </c>
      <c r="E80" s="191"/>
      <c r="F80" s="153">
        <f>D80*E80</f>
        <v>0</v>
      </c>
      <c r="G80" s="292"/>
    </row>
    <row r="81" spans="1:7">
      <c r="A81" s="41"/>
      <c r="B81" s="40"/>
      <c r="C81" s="41"/>
      <c r="D81" s="29"/>
      <c r="E81" s="155"/>
      <c r="F81" s="155"/>
    </row>
    <row r="82" spans="1:7" ht="13.5" thickBot="1">
      <c r="A82" s="170" t="s">
        <v>241</v>
      </c>
      <c r="B82" s="57" t="s">
        <v>75</v>
      </c>
      <c r="C82" s="66"/>
      <c r="D82" s="67"/>
      <c r="E82" s="162"/>
      <c r="F82" s="91">
        <f>SUM(F74:F81)</f>
        <v>0</v>
      </c>
    </row>
    <row r="83" spans="1:7" ht="13.5" thickTop="1">
      <c r="A83" s="159"/>
      <c r="B83" s="40"/>
      <c r="C83" s="42"/>
      <c r="D83" s="29"/>
      <c r="E83" s="141"/>
      <c r="F83" s="39"/>
    </row>
    <row r="84" spans="1:7" ht="13.5" thickBot="1">
      <c r="A84" s="156" t="s">
        <v>189</v>
      </c>
      <c r="B84" s="45" t="s">
        <v>249</v>
      </c>
      <c r="C84" s="44"/>
      <c r="D84" s="46"/>
      <c r="E84" s="157"/>
      <c r="F84" s="90">
        <f>F82</f>
        <v>0</v>
      </c>
    </row>
    <row r="85" spans="1:7" ht="13.5" thickTop="1">
      <c r="A85" s="159"/>
      <c r="B85" s="40"/>
      <c r="C85" s="42"/>
      <c r="D85" s="29"/>
      <c r="E85" s="141"/>
      <c r="F85" s="39"/>
    </row>
    <row r="86" spans="1:7">
      <c r="A86" s="159"/>
      <c r="B86" s="40"/>
      <c r="C86" s="42"/>
      <c r="D86" s="29"/>
      <c r="E86" s="141"/>
      <c r="F86" s="39"/>
    </row>
    <row r="87" spans="1:7">
      <c r="A87" s="159"/>
      <c r="B87" s="40"/>
      <c r="C87" s="42"/>
      <c r="D87" s="29"/>
      <c r="E87" s="141"/>
      <c r="F87" s="39"/>
    </row>
    <row r="88" spans="1:7" ht="13.5" thickBot="1">
      <c r="A88" s="171" t="s">
        <v>210</v>
      </c>
      <c r="B88" s="68" t="s">
        <v>250</v>
      </c>
      <c r="C88" s="172"/>
      <c r="D88" s="69"/>
      <c r="E88" s="173"/>
      <c r="F88" s="92">
        <f>F84+F69+F39</f>
        <v>0</v>
      </c>
    </row>
    <row r="89" spans="1:7" ht="13.5" thickTop="1">
      <c r="A89" s="159"/>
      <c r="B89" s="169"/>
      <c r="C89" s="42"/>
      <c r="D89" s="29"/>
      <c r="E89" s="141"/>
      <c r="F89" s="39"/>
    </row>
    <row r="90" spans="1:7">
      <c r="A90" s="159"/>
      <c r="B90" s="169"/>
      <c r="C90" s="42"/>
      <c r="D90" s="29"/>
      <c r="E90" s="141"/>
      <c r="F90" s="39"/>
    </row>
    <row r="91" spans="1:7">
      <c r="A91" s="42"/>
      <c r="B91" s="169"/>
      <c r="C91" s="42"/>
      <c r="D91" s="29"/>
      <c r="E91" s="141"/>
      <c r="F91" s="39"/>
    </row>
    <row r="92" spans="1:7">
      <c r="A92" s="147" t="s">
        <v>251</v>
      </c>
      <c r="B92" s="174" t="s">
        <v>252</v>
      </c>
      <c r="C92" s="175"/>
      <c r="D92" s="70"/>
      <c r="E92" s="176"/>
      <c r="F92" s="71"/>
    </row>
    <row r="93" spans="1:7">
      <c r="A93" s="42"/>
      <c r="B93" s="169"/>
      <c r="C93" s="42"/>
      <c r="D93" s="29"/>
      <c r="E93" s="141"/>
      <c r="F93" s="39"/>
    </row>
    <row r="94" spans="1:7">
      <c r="A94" s="148" t="s">
        <v>188</v>
      </c>
      <c r="B94" s="177" t="s">
        <v>253</v>
      </c>
      <c r="C94" s="178"/>
      <c r="D94" s="72"/>
      <c r="E94" s="158"/>
      <c r="F94" s="50"/>
    </row>
    <row r="95" spans="1:7">
      <c r="A95" s="42"/>
      <c r="B95" s="169"/>
      <c r="C95" s="42"/>
      <c r="D95" s="29"/>
      <c r="E95" s="141"/>
      <c r="F95" s="39"/>
    </row>
    <row r="96" spans="1:7" ht="25.5">
      <c r="A96" s="149" t="s">
        <v>366</v>
      </c>
      <c r="B96" s="150" t="s">
        <v>367</v>
      </c>
      <c r="C96" s="151" t="s">
        <v>419</v>
      </c>
      <c r="D96" s="152">
        <v>3.9</v>
      </c>
      <c r="E96" s="191"/>
      <c r="F96" s="153">
        <f>D96*E96</f>
        <v>0</v>
      </c>
      <c r="G96" s="101"/>
    </row>
    <row r="97" spans="1:6">
      <c r="A97" s="149"/>
      <c r="B97" s="150"/>
      <c r="C97" s="151"/>
      <c r="D97" s="152"/>
      <c r="E97" s="153"/>
      <c r="F97" s="192"/>
    </row>
    <row r="98" spans="1:6" ht="15">
      <c r="A98" s="149" t="s">
        <v>254</v>
      </c>
      <c r="B98" s="150" t="s">
        <v>368</v>
      </c>
      <c r="C98" s="151" t="s">
        <v>419</v>
      </c>
      <c r="D98" s="152">
        <v>98</v>
      </c>
      <c r="E98" s="191"/>
      <c r="F98" s="153">
        <f>D98*E98</f>
        <v>0</v>
      </c>
    </row>
    <row r="99" spans="1:6">
      <c r="A99" s="42"/>
      <c r="B99" s="40"/>
      <c r="C99" s="41"/>
      <c r="D99" s="51"/>
      <c r="E99" s="155"/>
      <c r="F99" s="155"/>
    </row>
    <row r="100" spans="1:6" ht="13.5" thickBot="1">
      <c r="A100" s="87">
        <v>2.1</v>
      </c>
      <c r="B100" s="45" t="s">
        <v>258</v>
      </c>
      <c r="C100" s="44"/>
      <c r="D100" s="73"/>
      <c r="E100" s="157"/>
      <c r="F100" s="90">
        <f>SUM(F94:F99)</f>
        <v>0</v>
      </c>
    </row>
    <row r="101" spans="1:6" ht="13.5" thickTop="1">
      <c r="A101" s="42"/>
      <c r="B101" s="169"/>
      <c r="C101" s="42"/>
      <c r="D101" s="51"/>
      <c r="E101" s="141"/>
      <c r="F101" s="39"/>
    </row>
    <row r="102" spans="1:6">
      <c r="A102" s="42"/>
      <c r="B102" s="169"/>
      <c r="C102" s="42"/>
      <c r="D102" s="51"/>
      <c r="E102" s="141"/>
      <c r="F102" s="39"/>
    </row>
    <row r="103" spans="1:6">
      <c r="A103" s="148" t="s">
        <v>187</v>
      </c>
      <c r="B103" s="179" t="s">
        <v>259</v>
      </c>
      <c r="C103" s="178"/>
      <c r="D103" s="49"/>
      <c r="E103" s="158"/>
      <c r="F103" s="50"/>
    </row>
    <row r="104" spans="1:6">
      <c r="A104" s="42"/>
      <c r="B104" s="169"/>
      <c r="C104" s="41"/>
      <c r="D104" s="51"/>
      <c r="E104" s="141"/>
      <c r="F104" s="39"/>
    </row>
    <row r="105" spans="1:6" ht="15">
      <c r="A105" s="149" t="s">
        <v>260</v>
      </c>
      <c r="B105" s="150" t="s">
        <v>369</v>
      </c>
      <c r="C105" s="151" t="s">
        <v>418</v>
      </c>
      <c r="D105" s="152">
        <v>170</v>
      </c>
      <c r="E105" s="191"/>
      <c r="F105" s="153">
        <f>D105*E105</f>
        <v>0</v>
      </c>
    </row>
    <row r="106" spans="1:6">
      <c r="A106" s="42"/>
      <c r="B106" s="40"/>
      <c r="C106" s="41"/>
      <c r="D106" s="51"/>
      <c r="E106" s="155"/>
      <c r="F106" s="155"/>
    </row>
    <row r="107" spans="1:6" ht="13.5" thickBot="1">
      <c r="A107" s="87">
        <v>2.2000000000000002</v>
      </c>
      <c r="B107" s="45" t="s">
        <v>262</v>
      </c>
      <c r="C107" s="44"/>
      <c r="D107" s="73"/>
      <c r="E107" s="157"/>
      <c r="F107" s="90">
        <f>SUM(F103:F106)</f>
        <v>0</v>
      </c>
    </row>
    <row r="108" spans="1:6" ht="13.5" thickTop="1">
      <c r="A108" s="42"/>
      <c r="B108" s="169"/>
      <c r="C108" s="42"/>
      <c r="D108" s="51"/>
      <c r="E108" s="141"/>
      <c r="F108" s="39"/>
    </row>
    <row r="109" spans="1:6">
      <c r="A109" s="42"/>
      <c r="B109" s="169"/>
      <c r="C109" s="42"/>
      <c r="D109" s="51"/>
      <c r="E109" s="141"/>
      <c r="F109" s="39"/>
    </row>
    <row r="110" spans="1:6" ht="25.5">
      <c r="A110" s="148" t="s">
        <v>186</v>
      </c>
      <c r="B110" s="180" t="s">
        <v>263</v>
      </c>
      <c r="C110" s="178"/>
      <c r="D110" s="180"/>
      <c r="E110" s="180"/>
      <c r="F110" s="180"/>
    </row>
    <row r="111" spans="1:6">
      <c r="A111" s="42"/>
      <c r="B111" s="169"/>
      <c r="C111" s="41"/>
      <c r="D111" s="51"/>
      <c r="E111" s="141"/>
      <c r="F111" s="39"/>
    </row>
    <row r="112" spans="1:6" ht="25.5">
      <c r="A112" s="149" t="s">
        <v>264</v>
      </c>
      <c r="B112" s="150" t="s">
        <v>370</v>
      </c>
      <c r="C112" s="151" t="s">
        <v>418</v>
      </c>
      <c r="D112" s="152">
        <v>170</v>
      </c>
      <c r="E112" s="191"/>
      <c r="F112" s="153">
        <f>D112*E112</f>
        <v>0</v>
      </c>
    </row>
    <row r="113" spans="1:7">
      <c r="A113" s="42"/>
      <c r="B113" s="40"/>
      <c r="C113" s="41"/>
      <c r="D113" s="51"/>
      <c r="E113" s="155"/>
      <c r="F113" s="155"/>
    </row>
    <row r="114" spans="1:7" ht="13.5" thickBot="1">
      <c r="A114" s="87">
        <v>2.2999999999999998</v>
      </c>
      <c r="B114" s="87" t="s">
        <v>266</v>
      </c>
      <c r="C114" s="44"/>
      <c r="D114" s="87"/>
      <c r="E114" s="87"/>
      <c r="F114" s="90">
        <f>SUM(F110:F113)</f>
        <v>0</v>
      </c>
    </row>
    <row r="115" spans="1:7" ht="13.5" thickTop="1">
      <c r="A115" s="42"/>
      <c r="B115" s="169"/>
      <c r="C115" s="42"/>
      <c r="D115" s="51"/>
      <c r="E115" s="141"/>
      <c r="F115" s="39"/>
    </row>
    <row r="116" spans="1:7">
      <c r="A116" s="42"/>
      <c r="B116" s="169"/>
      <c r="C116" s="42"/>
      <c r="D116" s="51"/>
      <c r="E116" s="141"/>
      <c r="F116" s="39"/>
    </row>
    <row r="117" spans="1:7">
      <c r="A117" s="148" t="s">
        <v>185</v>
      </c>
      <c r="B117" s="180" t="s">
        <v>371</v>
      </c>
      <c r="C117" s="178"/>
      <c r="D117" s="180"/>
      <c r="E117" s="180"/>
      <c r="F117" s="180"/>
    </row>
    <row r="118" spans="1:7" ht="25.5">
      <c r="A118" s="149" t="s">
        <v>372</v>
      </c>
      <c r="B118" s="150" t="s">
        <v>373</v>
      </c>
      <c r="C118" s="151" t="s">
        <v>419</v>
      </c>
      <c r="D118" s="152">
        <v>56</v>
      </c>
      <c r="E118" s="191"/>
      <c r="F118" s="153">
        <f>D118*E118</f>
        <v>0</v>
      </c>
    </row>
    <row r="119" spans="1:7">
      <c r="A119" s="149"/>
      <c r="B119" s="150"/>
      <c r="C119" s="151"/>
      <c r="D119" s="152"/>
      <c r="E119" s="153"/>
      <c r="F119" s="192"/>
    </row>
    <row r="120" spans="1:7">
      <c r="A120" s="42"/>
      <c r="B120" s="40"/>
      <c r="C120" s="41"/>
      <c r="D120" s="51"/>
      <c r="E120" s="155"/>
      <c r="F120" s="155"/>
    </row>
    <row r="121" spans="1:7" ht="13.5" thickBot="1">
      <c r="A121" s="87">
        <v>2.4</v>
      </c>
      <c r="B121" s="87" t="s">
        <v>374</v>
      </c>
      <c r="C121" s="44"/>
      <c r="D121" s="87"/>
      <c r="E121" s="87"/>
      <c r="F121" s="90">
        <f>SUM(F117:F120)</f>
        <v>0</v>
      </c>
    </row>
    <row r="122" spans="1:7" ht="13.5" thickTop="1">
      <c r="A122" s="42"/>
      <c r="B122" s="169"/>
      <c r="C122" s="42"/>
      <c r="D122" s="51"/>
      <c r="E122" s="141"/>
      <c r="F122" s="39"/>
    </row>
    <row r="123" spans="1:7" ht="25.5">
      <c r="A123" s="148" t="s">
        <v>184</v>
      </c>
      <c r="B123" s="180" t="s">
        <v>267</v>
      </c>
      <c r="C123" s="178"/>
      <c r="D123" s="180"/>
      <c r="E123" s="180"/>
      <c r="F123" s="180"/>
    </row>
    <row r="124" spans="1:7">
      <c r="A124" s="42"/>
      <c r="B124" s="169"/>
      <c r="C124" s="42"/>
      <c r="D124" s="51"/>
      <c r="E124" s="141"/>
      <c r="F124" s="39"/>
    </row>
    <row r="125" spans="1:7" ht="25.5">
      <c r="A125" s="149" t="s">
        <v>268</v>
      </c>
      <c r="B125" s="150" t="s">
        <v>375</v>
      </c>
      <c r="C125" s="151" t="s">
        <v>269</v>
      </c>
      <c r="D125" s="152">
        <f>D129*1.7</f>
        <v>173.23000000000002</v>
      </c>
      <c r="E125" s="191"/>
      <c r="F125" s="153">
        <f>D125*E125</f>
        <v>0</v>
      </c>
      <c r="G125" s="75"/>
    </row>
    <row r="126" spans="1:7">
      <c r="A126" s="149"/>
      <c r="B126" s="150"/>
      <c r="C126" s="151"/>
      <c r="D126" s="152"/>
      <c r="E126" s="153"/>
      <c r="F126" s="192"/>
      <c r="G126" s="74"/>
    </row>
    <row r="127" spans="1:7" ht="15">
      <c r="A127" s="149" t="s">
        <v>376</v>
      </c>
      <c r="B127" s="150" t="s">
        <v>377</v>
      </c>
      <c r="C127" s="194" t="s">
        <v>419</v>
      </c>
      <c r="D127" s="152">
        <f>D96</f>
        <v>3.9</v>
      </c>
      <c r="E127" s="191"/>
      <c r="F127" s="153">
        <f>D127*E127</f>
        <v>0</v>
      </c>
      <c r="G127" s="74"/>
    </row>
    <row r="128" spans="1:7">
      <c r="A128" s="149"/>
      <c r="B128" s="150"/>
      <c r="C128" s="194"/>
      <c r="D128" s="152"/>
      <c r="E128" s="153"/>
      <c r="F128" s="192"/>
      <c r="G128" s="74"/>
    </row>
    <row r="129" spans="1:7" ht="15">
      <c r="A129" s="149" t="s">
        <v>271</v>
      </c>
      <c r="B129" s="150" t="s">
        <v>378</v>
      </c>
      <c r="C129" s="194" t="s">
        <v>419</v>
      </c>
      <c r="D129" s="152">
        <v>101.9</v>
      </c>
      <c r="E129" s="191"/>
      <c r="F129" s="153">
        <f>D129*E129</f>
        <v>0</v>
      </c>
      <c r="G129" s="74"/>
    </row>
    <row r="130" spans="1:7">
      <c r="A130" s="42"/>
      <c r="B130" s="169"/>
      <c r="C130" s="42"/>
      <c r="D130" s="51"/>
      <c r="E130" s="141"/>
      <c r="F130" s="39"/>
    </row>
    <row r="131" spans="1:7" ht="13.5" thickBot="1">
      <c r="A131" s="87">
        <v>2.9</v>
      </c>
      <c r="B131" s="87" t="s">
        <v>273</v>
      </c>
      <c r="C131" s="44"/>
      <c r="D131" s="87"/>
      <c r="E131" s="87"/>
      <c r="F131" s="90">
        <f>SUM(F123:F130)</f>
        <v>0</v>
      </c>
    </row>
    <row r="132" spans="1:7" ht="13.5" thickTop="1">
      <c r="A132" s="42"/>
      <c r="B132" s="169"/>
      <c r="C132" s="42"/>
      <c r="D132" s="51"/>
      <c r="E132" s="141"/>
      <c r="F132" s="39"/>
    </row>
    <row r="133" spans="1:7">
      <c r="A133" s="42"/>
      <c r="B133" s="169"/>
      <c r="C133" s="42"/>
      <c r="D133" s="51"/>
      <c r="E133" s="141"/>
      <c r="F133" s="39"/>
    </row>
    <row r="134" spans="1:7" ht="13.5" thickBot="1">
      <c r="A134" s="171">
        <v>2</v>
      </c>
      <c r="B134" s="68" t="s">
        <v>274</v>
      </c>
      <c r="C134" s="172"/>
      <c r="D134" s="76"/>
      <c r="E134" s="173"/>
      <c r="F134" s="92">
        <f>F100+F107+F121+F131+F114</f>
        <v>0</v>
      </c>
    </row>
    <row r="135" spans="1:7" ht="13.5" thickTop="1">
      <c r="A135" s="42"/>
      <c r="B135" s="169"/>
      <c r="C135" s="42"/>
      <c r="D135" s="51"/>
      <c r="E135" s="141"/>
      <c r="F135" s="39"/>
    </row>
    <row r="136" spans="1:7">
      <c r="A136" s="42"/>
      <c r="B136" s="169"/>
      <c r="C136" s="42"/>
      <c r="D136" s="51"/>
      <c r="E136" s="141"/>
      <c r="F136" s="39"/>
    </row>
    <row r="137" spans="1:7">
      <c r="A137" s="42"/>
      <c r="B137" s="169"/>
      <c r="C137" s="42"/>
      <c r="D137" s="51"/>
      <c r="E137" s="141"/>
      <c r="F137" s="39"/>
    </row>
    <row r="138" spans="1:7">
      <c r="A138" s="147" t="s">
        <v>275</v>
      </c>
      <c r="B138" s="174" t="s">
        <v>420</v>
      </c>
      <c r="C138" s="175"/>
      <c r="D138" s="70"/>
      <c r="E138" s="176"/>
      <c r="F138" s="71"/>
    </row>
    <row r="139" spans="1:7">
      <c r="A139" s="42"/>
      <c r="B139" s="169"/>
      <c r="C139" s="42"/>
      <c r="D139" s="51"/>
      <c r="E139" s="141"/>
      <c r="F139" s="39"/>
    </row>
    <row r="140" spans="1:7">
      <c r="A140" s="148" t="s">
        <v>276</v>
      </c>
      <c r="B140" s="177" t="s">
        <v>277</v>
      </c>
      <c r="C140" s="178"/>
      <c r="D140" s="49"/>
      <c r="E140" s="158"/>
      <c r="F140" s="50"/>
    </row>
    <row r="141" spans="1:7">
      <c r="A141" s="42"/>
      <c r="B141" s="169"/>
      <c r="C141" s="42"/>
      <c r="D141" s="51"/>
      <c r="E141" s="141"/>
      <c r="F141" s="39"/>
    </row>
    <row r="142" spans="1:7">
      <c r="A142" s="160" t="s">
        <v>278</v>
      </c>
      <c r="B142" s="168" t="s">
        <v>279</v>
      </c>
      <c r="C142" s="181"/>
      <c r="D142" s="64"/>
      <c r="E142" s="167"/>
      <c r="F142" s="65"/>
    </row>
    <row r="143" spans="1:7">
      <c r="A143" s="138"/>
      <c r="B143" s="34"/>
      <c r="C143" s="42"/>
      <c r="D143" s="51"/>
      <c r="E143" s="141"/>
      <c r="F143" s="39"/>
    </row>
    <row r="144" spans="1:7" ht="25.5">
      <c r="A144" s="149" t="s">
        <v>379</v>
      </c>
      <c r="B144" s="150" t="s">
        <v>380</v>
      </c>
      <c r="C144" s="151" t="s">
        <v>419</v>
      </c>
      <c r="D144" s="152">
        <v>29.5</v>
      </c>
      <c r="E144" s="191"/>
      <c r="F144" s="153">
        <f>D144*E144</f>
        <v>0</v>
      </c>
    </row>
    <row r="145" spans="1:6">
      <c r="A145" s="42"/>
      <c r="B145" s="40"/>
      <c r="C145" s="41"/>
      <c r="D145" s="51"/>
      <c r="E145" s="141"/>
      <c r="F145" s="39"/>
    </row>
    <row r="146" spans="1:6" ht="13.5" thickBot="1">
      <c r="A146" s="170" t="s">
        <v>278</v>
      </c>
      <c r="B146" s="57" t="s">
        <v>75</v>
      </c>
      <c r="C146" s="66"/>
      <c r="D146" s="67"/>
      <c r="E146" s="162"/>
      <c r="F146" s="91">
        <f>SUM(F142:F145)</f>
        <v>0</v>
      </c>
    </row>
    <row r="147" spans="1:6" ht="13.5" thickTop="1">
      <c r="A147" s="42"/>
      <c r="B147" s="169"/>
      <c r="C147" s="42"/>
      <c r="D147" s="51"/>
      <c r="E147" s="141"/>
      <c r="F147" s="39"/>
    </row>
    <row r="148" spans="1:6" ht="13.5" thickBot="1">
      <c r="A148" s="156" t="s">
        <v>276</v>
      </c>
      <c r="B148" s="45" t="s">
        <v>381</v>
      </c>
      <c r="C148" s="44"/>
      <c r="D148" s="73"/>
      <c r="E148" s="157"/>
      <c r="F148" s="90">
        <f>F146</f>
        <v>0</v>
      </c>
    </row>
    <row r="149" spans="1:6" ht="13.5" thickTop="1">
      <c r="A149" s="42"/>
      <c r="B149" s="40"/>
      <c r="C149" s="41"/>
      <c r="D149" s="51"/>
      <c r="E149" s="141"/>
      <c r="F149" s="39"/>
    </row>
    <row r="150" spans="1:6">
      <c r="A150" s="148" t="s">
        <v>285</v>
      </c>
      <c r="B150" s="183" t="s">
        <v>286</v>
      </c>
      <c r="C150" s="178"/>
      <c r="D150" s="183"/>
      <c r="E150" s="158"/>
      <c r="F150" s="50"/>
    </row>
    <row r="151" spans="1:6">
      <c r="A151" s="42"/>
      <c r="B151" s="169"/>
      <c r="C151" s="42"/>
      <c r="D151" s="51"/>
      <c r="E151" s="141"/>
      <c r="F151" s="39"/>
    </row>
    <row r="152" spans="1:6" ht="38.25">
      <c r="A152" s="149" t="s">
        <v>287</v>
      </c>
      <c r="B152" s="150" t="s">
        <v>382</v>
      </c>
      <c r="C152" s="151" t="s">
        <v>418</v>
      </c>
      <c r="D152" s="152">
        <v>170</v>
      </c>
      <c r="E152" s="191"/>
      <c r="F152" s="153">
        <f>D152*E152</f>
        <v>0</v>
      </c>
    </row>
    <row r="153" spans="1:6" ht="51">
      <c r="A153" s="149"/>
      <c r="B153" s="150" t="s">
        <v>383</v>
      </c>
      <c r="C153" s="151"/>
      <c r="D153" s="152"/>
      <c r="E153" s="153"/>
      <c r="F153" s="153"/>
    </row>
    <row r="154" spans="1:6" ht="89.25">
      <c r="A154" s="149"/>
      <c r="B154" s="150" t="s">
        <v>164</v>
      </c>
      <c r="C154" s="151"/>
      <c r="D154" s="152"/>
      <c r="E154" s="153"/>
      <c r="F154" s="153"/>
    </row>
    <row r="155" spans="1:6" ht="76.5">
      <c r="A155" s="149"/>
      <c r="B155" s="150" t="s">
        <v>289</v>
      </c>
      <c r="C155" s="151"/>
      <c r="D155" s="152"/>
      <c r="E155" s="153"/>
      <c r="F155" s="153"/>
    </row>
    <row r="156" spans="1:6" ht="38.25">
      <c r="A156" s="149"/>
      <c r="B156" s="150" t="s">
        <v>527</v>
      </c>
      <c r="C156" s="151"/>
      <c r="D156" s="152"/>
      <c r="E156" s="153"/>
      <c r="F156" s="153"/>
    </row>
    <row r="157" spans="1:6">
      <c r="A157" s="42"/>
      <c r="B157" s="40"/>
      <c r="C157" s="41"/>
      <c r="D157" s="51"/>
      <c r="E157" s="141"/>
      <c r="F157" s="39"/>
    </row>
    <row r="158" spans="1:6" ht="13.5" thickBot="1">
      <c r="A158" s="184" t="s">
        <v>285</v>
      </c>
      <c r="B158" s="87" t="s">
        <v>292</v>
      </c>
      <c r="C158" s="44"/>
      <c r="D158" s="87"/>
      <c r="E158" s="87"/>
      <c r="F158" s="90">
        <f>F152</f>
        <v>0</v>
      </c>
    </row>
    <row r="159" spans="1:6" ht="13.5" thickTop="1">
      <c r="A159" s="42"/>
      <c r="B159" s="40"/>
      <c r="C159" s="41"/>
      <c r="D159" s="51"/>
      <c r="E159" s="141"/>
      <c r="F159" s="39"/>
    </row>
    <row r="160" spans="1:6">
      <c r="A160" s="148" t="s">
        <v>384</v>
      </c>
      <c r="B160" s="177" t="s">
        <v>385</v>
      </c>
      <c r="C160" s="178"/>
      <c r="D160" s="49"/>
      <c r="E160" s="158"/>
      <c r="F160" s="50"/>
    </row>
    <row r="161" spans="1:6">
      <c r="A161" s="42"/>
      <c r="B161" s="40"/>
      <c r="C161" s="41"/>
      <c r="D161" s="51"/>
      <c r="E161" s="141"/>
      <c r="F161" s="39"/>
    </row>
    <row r="162" spans="1:6">
      <c r="A162" s="160" t="s">
        <v>386</v>
      </c>
      <c r="B162" s="168" t="s">
        <v>387</v>
      </c>
      <c r="C162" s="181"/>
      <c r="D162" s="64"/>
      <c r="E162" s="167"/>
      <c r="F162" s="65"/>
    </row>
    <row r="163" spans="1:6">
      <c r="A163" s="42"/>
      <c r="B163" s="40"/>
      <c r="C163" s="41"/>
      <c r="D163" s="51"/>
      <c r="E163" s="141"/>
      <c r="F163" s="39"/>
    </row>
    <row r="164" spans="1:6" ht="51">
      <c r="A164" s="149" t="s">
        <v>388</v>
      </c>
      <c r="B164" s="150" t="s">
        <v>389</v>
      </c>
      <c r="C164" s="151" t="s">
        <v>417</v>
      </c>
      <c r="D164" s="152">
        <v>13.5</v>
      </c>
      <c r="E164" s="191"/>
      <c r="F164" s="153">
        <f>D164*E164</f>
        <v>0</v>
      </c>
    </row>
    <row r="165" spans="1:6">
      <c r="A165" s="42"/>
      <c r="B165" s="169"/>
      <c r="C165" s="42"/>
      <c r="D165" s="51"/>
      <c r="E165" s="141"/>
      <c r="F165" s="39"/>
    </row>
    <row r="166" spans="1:6" ht="13.5" thickBot="1">
      <c r="A166" s="170" t="s">
        <v>386</v>
      </c>
      <c r="B166" s="57" t="s">
        <v>75</v>
      </c>
      <c r="C166" s="66"/>
      <c r="D166" s="67"/>
      <c r="E166" s="162"/>
      <c r="F166" s="91">
        <f>SUM(F162:F165)</f>
        <v>0</v>
      </c>
    </row>
    <row r="167" spans="1:6" ht="13.5" thickTop="1">
      <c r="A167" s="41"/>
      <c r="B167" s="35"/>
      <c r="C167" s="41"/>
      <c r="D167" s="51"/>
      <c r="E167" s="141"/>
      <c r="F167" s="39"/>
    </row>
    <row r="168" spans="1:6" ht="13.5" thickBot="1">
      <c r="A168" s="156" t="s">
        <v>384</v>
      </c>
      <c r="B168" s="87" t="s">
        <v>390</v>
      </c>
      <c r="C168" s="44"/>
      <c r="D168" s="87"/>
      <c r="E168" s="157"/>
      <c r="F168" s="90">
        <f>F166</f>
        <v>0</v>
      </c>
    </row>
    <row r="169" spans="1:6" ht="13.5" thickTop="1">
      <c r="A169" s="41"/>
      <c r="B169" s="35"/>
      <c r="C169" s="41"/>
      <c r="D169" s="51"/>
      <c r="E169" s="141"/>
      <c r="F169" s="39"/>
    </row>
    <row r="170" spans="1:6" ht="13.5" thickBot="1">
      <c r="A170" s="171">
        <v>3</v>
      </c>
      <c r="B170" s="88" t="s">
        <v>293</v>
      </c>
      <c r="C170" s="172"/>
      <c r="D170" s="88"/>
      <c r="E170" s="173"/>
      <c r="F170" s="92">
        <f>F168+F148+F158</f>
        <v>0</v>
      </c>
    </row>
    <row r="171" spans="1:6" ht="13.5" thickTop="1">
      <c r="A171" s="42"/>
      <c r="B171" s="169"/>
      <c r="C171" s="42"/>
      <c r="D171" s="51"/>
      <c r="E171" s="141"/>
      <c r="F171" s="39"/>
    </row>
    <row r="172" spans="1:6">
      <c r="A172" s="42"/>
      <c r="B172" s="169"/>
      <c r="C172" s="42"/>
      <c r="D172" s="51"/>
      <c r="E172" s="141"/>
      <c r="F172" s="39"/>
    </row>
    <row r="173" spans="1:6">
      <c r="A173" s="42"/>
      <c r="B173" s="169"/>
      <c r="C173" s="42"/>
      <c r="D173" s="51"/>
      <c r="E173" s="141"/>
      <c r="F173" s="39"/>
    </row>
    <row r="174" spans="1:6">
      <c r="A174" s="147" t="s">
        <v>294</v>
      </c>
      <c r="B174" s="174" t="s">
        <v>295</v>
      </c>
      <c r="C174" s="175"/>
      <c r="D174" s="70"/>
      <c r="E174" s="176"/>
      <c r="F174" s="71"/>
    </row>
    <row r="175" spans="1:6">
      <c r="A175" s="185"/>
      <c r="B175" s="186"/>
      <c r="C175" s="41"/>
      <c r="D175" s="51"/>
      <c r="E175" s="141"/>
      <c r="F175" s="39"/>
    </row>
    <row r="176" spans="1:6">
      <c r="A176" s="148" t="s">
        <v>202</v>
      </c>
      <c r="B176" s="187" t="s">
        <v>304</v>
      </c>
      <c r="C176" s="178"/>
      <c r="D176" s="187"/>
      <c r="E176" s="187"/>
      <c r="F176" s="187"/>
    </row>
    <row r="177" spans="1:6">
      <c r="A177" s="42"/>
      <c r="B177" s="169"/>
      <c r="C177" s="42"/>
      <c r="D177" s="51"/>
      <c r="E177" s="141"/>
      <c r="F177" s="39"/>
    </row>
    <row r="178" spans="1:6" ht="63.75">
      <c r="A178" s="149" t="s">
        <v>391</v>
      </c>
      <c r="B178" s="150" t="s">
        <v>392</v>
      </c>
      <c r="C178" s="151" t="s">
        <v>13</v>
      </c>
      <c r="D178" s="152">
        <v>3</v>
      </c>
      <c r="E178" s="191"/>
      <c r="F178" s="153">
        <f>E178*D178</f>
        <v>0</v>
      </c>
    </row>
    <row r="179" spans="1:6">
      <c r="A179" s="42"/>
      <c r="B179" s="169"/>
      <c r="C179" s="42"/>
      <c r="D179" s="51"/>
      <c r="E179" s="141"/>
      <c r="F179" s="39"/>
    </row>
    <row r="180" spans="1:6" ht="13.5" thickBot="1">
      <c r="A180" s="156" t="s">
        <v>202</v>
      </c>
      <c r="B180" s="45" t="s">
        <v>311</v>
      </c>
      <c r="C180" s="78"/>
      <c r="D180" s="46"/>
      <c r="E180" s="157"/>
      <c r="F180" s="90">
        <f>SUM(F177:F178)</f>
        <v>0</v>
      </c>
    </row>
    <row r="181" spans="1:6" ht="13.5" thickTop="1">
      <c r="A181" s="165"/>
      <c r="B181" s="60"/>
      <c r="C181" s="79"/>
      <c r="D181" s="61"/>
      <c r="E181" s="141"/>
      <c r="F181" s="62"/>
    </row>
    <row r="182" spans="1:6" ht="13.5" thickBot="1">
      <c r="A182" s="171" t="s">
        <v>294</v>
      </c>
      <c r="B182" s="68" t="s">
        <v>312</v>
      </c>
      <c r="C182" s="172"/>
      <c r="D182" s="76"/>
      <c r="E182" s="173"/>
      <c r="F182" s="92">
        <f>F180</f>
        <v>0</v>
      </c>
    </row>
    <row r="183" spans="1:6" ht="13.5" thickTop="1">
      <c r="A183" s="138"/>
      <c r="B183" s="34"/>
      <c r="C183" s="188"/>
      <c r="D183" s="51"/>
      <c r="E183" s="141"/>
      <c r="F183" s="39"/>
    </row>
    <row r="184" spans="1:6">
      <c r="A184" s="138"/>
      <c r="B184" s="34"/>
      <c r="C184" s="188"/>
      <c r="D184" s="51"/>
      <c r="E184" s="141"/>
      <c r="F184" s="39"/>
    </row>
    <row r="185" spans="1:6">
      <c r="A185" s="138"/>
      <c r="B185" s="34"/>
      <c r="C185" s="188"/>
      <c r="D185" s="51"/>
      <c r="E185" s="141"/>
      <c r="F185" s="39"/>
    </row>
    <row r="186" spans="1:6">
      <c r="A186" s="147" t="s">
        <v>313</v>
      </c>
      <c r="B186" s="174" t="s">
        <v>314</v>
      </c>
      <c r="C186" s="175"/>
      <c r="D186" s="70"/>
      <c r="E186" s="176"/>
      <c r="F186" s="71"/>
    </row>
    <row r="187" spans="1:6">
      <c r="A187" s="185"/>
      <c r="B187" s="186"/>
      <c r="C187" s="41"/>
      <c r="D187" s="51"/>
      <c r="E187" s="141"/>
      <c r="F187" s="39"/>
    </row>
    <row r="188" spans="1:6">
      <c r="A188" s="148" t="s">
        <v>315</v>
      </c>
      <c r="B188" s="187" t="s">
        <v>316</v>
      </c>
      <c r="C188" s="178"/>
      <c r="D188" s="187"/>
      <c r="E188" s="187"/>
      <c r="F188" s="187"/>
    </row>
    <row r="189" spans="1:6">
      <c r="A189" s="42"/>
      <c r="B189" s="40"/>
      <c r="C189" s="41"/>
      <c r="D189" s="52"/>
      <c r="E189" s="155"/>
      <c r="F189" s="155"/>
    </row>
    <row r="190" spans="1:6" ht="38.25">
      <c r="A190" s="149" t="s">
        <v>317</v>
      </c>
      <c r="B190" s="150" t="s">
        <v>393</v>
      </c>
      <c r="C190" s="151" t="s">
        <v>13</v>
      </c>
      <c r="D190" s="152">
        <v>1</v>
      </c>
      <c r="E190" s="191"/>
      <c r="F190" s="153">
        <f>E190*D190</f>
        <v>0</v>
      </c>
    </row>
    <row r="191" spans="1:6">
      <c r="A191" s="42"/>
      <c r="B191" s="40"/>
      <c r="C191" s="41"/>
      <c r="D191" s="51"/>
      <c r="E191" s="189"/>
      <c r="F191" s="189"/>
    </row>
    <row r="192" spans="1:6" ht="13.5" thickBot="1">
      <c r="A192" s="156" t="s">
        <v>326</v>
      </c>
      <c r="B192" s="45" t="s">
        <v>335</v>
      </c>
      <c r="C192" s="78"/>
      <c r="D192" s="46"/>
      <c r="E192" s="157"/>
      <c r="F192" s="90">
        <f>SUM(F190:F191)</f>
        <v>0</v>
      </c>
    </row>
    <row r="193" spans="1:7" ht="13.5" thickTop="1">
      <c r="A193" s="42"/>
      <c r="B193" s="169"/>
      <c r="C193" s="41"/>
      <c r="D193" s="51"/>
      <c r="E193" s="141"/>
      <c r="F193" s="39"/>
    </row>
    <row r="194" spans="1:7">
      <c r="A194" s="42"/>
      <c r="B194" s="169"/>
      <c r="C194" s="41"/>
      <c r="D194" s="51"/>
      <c r="E194" s="141"/>
      <c r="F194" s="39"/>
    </row>
    <row r="195" spans="1:7" ht="13.5" thickBot="1">
      <c r="A195" s="171" t="s">
        <v>313</v>
      </c>
      <c r="B195" s="68" t="s">
        <v>314</v>
      </c>
      <c r="C195" s="172"/>
      <c r="D195" s="76"/>
      <c r="E195" s="173"/>
      <c r="F195" s="92">
        <f>F192</f>
        <v>0</v>
      </c>
    </row>
    <row r="196" spans="1:7" ht="13.5" thickTop="1">
      <c r="A196" s="42"/>
      <c r="B196" s="169"/>
      <c r="C196" s="41"/>
      <c r="D196" s="51"/>
      <c r="E196" s="141"/>
      <c r="F196" s="39"/>
    </row>
    <row r="197" spans="1:7">
      <c r="A197" s="42"/>
      <c r="B197" s="169"/>
      <c r="C197" s="41"/>
      <c r="D197" s="51"/>
      <c r="E197" s="141"/>
      <c r="F197" s="39"/>
    </row>
    <row r="198" spans="1:7">
      <c r="A198" s="42"/>
      <c r="B198" s="169"/>
      <c r="C198" s="41"/>
      <c r="D198" s="51"/>
      <c r="E198" s="141"/>
      <c r="F198" s="39"/>
    </row>
    <row r="199" spans="1:7">
      <c r="A199" s="147" t="s">
        <v>336</v>
      </c>
      <c r="B199" s="174" t="s">
        <v>337</v>
      </c>
      <c r="C199" s="175"/>
      <c r="D199" s="70"/>
      <c r="E199" s="176"/>
      <c r="F199" s="71"/>
    </row>
    <row r="200" spans="1:7">
      <c r="A200" s="42"/>
      <c r="B200" s="169"/>
      <c r="C200" s="41"/>
      <c r="D200" s="51"/>
      <c r="E200" s="141"/>
      <c r="F200" s="39"/>
    </row>
    <row r="201" spans="1:7">
      <c r="A201" s="148" t="s">
        <v>338</v>
      </c>
      <c r="B201" s="187" t="s">
        <v>339</v>
      </c>
      <c r="C201" s="178"/>
      <c r="D201" s="187"/>
      <c r="E201" s="187"/>
      <c r="F201" s="187"/>
    </row>
    <row r="202" spans="1:7">
      <c r="A202" s="42"/>
      <c r="B202" s="169"/>
      <c r="C202" s="42"/>
      <c r="D202" s="51"/>
      <c r="E202" s="141"/>
      <c r="F202" s="39"/>
    </row>
    <row r="203" spans="1:7">
      <c r="A203" s="149" t="s">
        <v>340</v>
      </c>
      <c r="B203" s="150" t="s">
        <v>106</v>
      </c>
      <c r="C203" s="151" t="s">
        <v>107</v>
      </c>
      <c r="D203" s="152">
        <v>10</v>
      </c>
      <c r="E203" s="191"/>
      <c r="F203" s="153">
        <f>E203*D203</f>
        <v>0</v>
      </c>
      <c r="G203" s="193"/>
    </row>
    <row r="204" spans="1:7">
      <c r="A204" s="149"/>
      <c r="B204" s="150"/>
      <c r="C204" s="151"/>
      <c r="D204" s="152"/>
      <c r="E204" s="153"/>
      <c r="F204" s="153"/>
      <c r="G204" s="193"/>
    </row>
    <row r="205" spans="1:7">
      <c r="A205" s="149" t="s">
        <v>341</v>
      </c>
      <c r="B205" s="150" t="s">
        <v>342</v>
      </c>
      <c r="C205" s="151" t="s">
        <v>13</v>
      </c>
      <c r="D205" s="152">
        <v>1</v>
      </c>
      <c r="E205" s="191"/>
      <c r="F205" s="192">
        <f>E205*D205</f>
        <v>0</v>
      </c>
      <c r="G205" s="193"/>
    </row>
    <row r="206" spans="1:7">
      <c r="A206" s="149"/>
      <c r="B206" s="150"/>
      <c r="C206" s="151"/>
      <c r="D206" s="152"/>
      <c r="E206" s="153"/>
      <c r="F206" s="153"/>
      <c r="G206" s="193"/>
    </row>
    <row r="207" spans="1:7">
      <c r="A207" s="149" t="s">
        <v>343</v>
      </c>
      <c r="B207" s="150" t="s">
        <v>344</v>
      </c>
      <c r="C207" s="151" t="s">
        <v>13</v>
      </c>
      <c r="D207" s="152">
        <v>1</v>
      </c>
      <c r="E207" s="191"/>
      <c r="F207" s="153">
        <f>E207*D207</f>
        <v>0</v>
      </c>
      <c r="G207" s="193"/>
    </row>
    <row r="208" spans="1:7">
      <c r="A208" s="41"/>
      <c r="B208" s="169"/>
      <c r="C208" s="40"/>
      <c r="D208" s="51"/>
      <c r="E208" s="189"/>
      <c r="F208" s="189"/>
    </row>
    <row r="209" spans="1:6" ht="13.5" thickBot="1">
      <c r="A209" s="156" t="s">
        <v>338</v>
      </c>
      <c r="B209" s="87" t="s">
        <v>345</v>
      </c>
      <c r="C209" s="78"/>
      <c r="D209" s="87"/>
      <c r="E209" s="87"/>
      <c r="F209" s="90">
        <f>SUM(F202:F208)</f>
        <v>0</v>
      </c>
    </row>
    <row r="210" spans="1:6" ht="13.5" thickTop="1">
      <c r="A210" s="42"/>
      <c r="B210" s="169"/>
      <c r="C210" s="190"/>
      <c r="D210" s="51"/>
      <c r="E210" s="141"/>
      <c r="F210" s="39"/>
    </row>
    <row r="211" spans="1:6">
      <c r="A211" s="42"/>
      <c r="B211" s="169"/>
      <c r="C211" s="190"/>
      <c r="D211" s="51"/>
      <c r="E211" s="141"/>
      <c r="F211" s="39"/>
    </row>
    <row r="212" spans="1:6" ht="13.5" thickBot="1">
      <c r="A212" s="171" t="s">
        <v>336</v>
      </c>
      <c r="B212" s="68" t="s">
        <v>346</v>
      </c>
      <c r="C212" s="172"/>
      <c r="D212" s="76"/>
      <c r="E212" s="173"/>
      <c r="F212" s="92">
        <f>F209</f>
        <v>0</v>
      </c>
    </row>
    <row r="213" spans="1:6" ht="13.5" thickTop="1">
      <c r="A213" s="42"/>
      <c r="B213" s="169"/>
      <c r="C213" s="190"/>
      <c r="D213" s="51"/>
      <c r="E213" s="141"/>
      <c r="F213" s="39"/>
    </row>
    <row r="214" spans="1:6" hidden="1">
      <c r="A214" s="42"/>
      <c r="B214" s="169"/>
      <c r="C214" s="190"/>
      <c r="D214" s="51"/>
      <c r="E214" s="141"/>
      <c r="F214" s="39"/>
    </row>
    <row r="215" spans="1:6" hidden="1">
      <c r="A215" s="42"/>
      <c r="B215" s="169"/>
      <c r="C215" s="190"/>
      <c r="D215" s="51"/>
      <c r="E215" s="141"/>
      <c r="F215" s="39"/>
    </row>
    <row r="216" spans="1:6" hidden="1">
      <c r="A216" s="42"/>
      <c r="B216" s="169"/>
      <c r="C216" s="190"/>
      <c r="D216" s="51"/>
      <c r="E216" s="141"/>
      <c r="F216" s="39"/>
    </row>
    <row r="217" spans="1:6" hidden="1">
      <c r="A217" s="42"/>
      <c r="B217" s="169"/>
      <c r="C217" s="190"/>
      <c r="D217" s="51"/>
      <c r="E217" s="141"/>
      <c r="F217" s="39"/>
    </row>
    <row r="218" spans="1:6" hidden="1">
      <c r="A218" s="42"/>
      <c r="B218" s="169"/>
      <c r="C218" s="190"/>
      <c r="D218" s="51"/>
      <c r="E218" s="141"/>
      <c r="F218" s="39"/>
    </row>
    <row r="219" spans="1:6" hidden="1">
      <c r="A219" s="42"/>
      <c r="B219" s="169"/>
      <c r="C219" s="190"/>
      <c r="D219" s="51"/>
      <c r="E219" s="141"/>
      <c r="F219" s="39"/>
    </row>
    <row r="220" spans="1:6" hidden="1">
      <c r="A220" s="42"/>
      <c r="B220" s="169"/>
      <c r="C220" s="190"/>
      <c r="D220" s="51"/>
      <c r="E220" s="141"/>
      <c r="F220" s="39"/>
    </row>
    <row r="221" spans="1:6" hidden="1">
      <c r="A221" s="42"/>
      <c r="B221" s="169"/>
      <c r="C221" s="190"/>
      <c r="D221" s="51"/>
      <c r="E221" s="141"/>
      <c r="F221" s="39"/>
    </row>
    <row r="222" spans="1:6" hidden="1">
      <c r="A222" s="42"/>
      <c r="B222" s="169"/>
      <c r="C222" s="190"/>
      <c r="D222" s="51"/>
      <c r="E222" s="141"/>
      <c r="F222" s="39"/>
    </row>
    <row r="223" spans="1:6" hidden="1">
      <c r="A223" s="42"/>
      <c r="B223" s="169"/>
      <c r="C223" s="190"/>
      <c r="D223" s="51"/>
      <c r="E223" s="141"/>
      <c r="F223" s="39"/>
    </row>
    <row r="224" spans="1:6" hidden="1">
      <c r="A224" s="42"/>
      <c r="B224" s="169"/>
      <c r="C224" s="190"/>
      <c r="D224" s="51"/>
      <c r="E224" s="141"/>
      <c r="F224" s="39"/>
    </row>
    <row r="225" spans="1:6" hidden="1">
      <c r="A225" s="42"/>
      <c r="B225" s="169"/>
      <c r="C225" s="190"/>
      <c r="D225" s="51"/>
      <c r="E225" s="141"/>
      <c r="F225" s="39"/>
    </row>
    <row r="226" spans="1:6" hidden="1">
      <c r="A226" s="42"/>
      <c r="B226" s="169"/>
      <c r="C226" s="190"/>
      <c r="D226" s="51"/>
      <c r="E226" s="141"/>
      <c r="F226" s="39"/>
    </row>
    <row r="227" spans="1:6" hidden="1">
      <c r="A227" s="42"/>
      <c r="B227" s="169"/>
      <c r="C227" s="190"/>
      <c r="D227" s="51"/>
      <c r="E227" s="141"/>
      <c r="F227" s="39"/>
    </row>
    <row r="228" spans="1:6" hidden="1">
      <c r="A228" s="42"/>
      <c r="B228" s="169"/>
      <c r="C228" s="190"/>
      <c r="D228" s="51"/>
      <c r="E228" s="141"/>
      <c r="F228" s="39"/>
    </row>
    <row r="229" spans="1:6" hidden="1">
      <c r="A229" s="42"/>
      <c r="B229" s="169"/>
      <c r="C229" s="190"/>
      <c r="D229" s="51"/>
      <c r="E229" s="141"/>
      <c r="F229" s="39"/>
    </row>
    <row r="230" spans="1:6" hidden="1">
      <c r="A230" s="42"/>
      <c r="B230" s="169"/>
      <c r="C230" s="190"/>
      <c r="D230" s="51"/>
      <c r="E230" s="141"/>
      <c r="F230" s="39"/>
    </row>
    <row r="231" spans="1:6" hidden="1">
      <c r="A231" s="42"/>
      <c r="B231" s="169"/>
      <c r="C231" s="190"/>
      <c r="D231" s="51"/>
      <c r="E231" s="141"/>
      <c r="F231" s="39"/>
    </row>
    <row r="232" spans="1:6" hidden="1">
      <c r="A232" s="42"/>
      <c r="B232" s="169"/>
      <c r="C232" s="190"/>
      <c r="D232" s="51"/>
      <c r="E232" s="141"/>
      <c r="F232" s="39"/>
    </row>
    <row r="233" spans="1:6" hidden="1">
      <c r="A233" s="42"/>
      <c r="B233" s="169"/>
      <c r="C233" s="190"/>
      <c r="D233" s="29"/>
      <c r="E233" s="141"/>
      <c r="F233" s="39"/>
    </row>
    <row r="234" spans="1:6" hidden="1">
      <c r="A234" s="42"/>
      <c r="B234" s="169"/>
      <c r="C234" s="190"/>
      <c r="D234" s="29"/>
      <c r="E234" s="141"/>
      <c r="F234" s="39"/>
    </row>
    <row r="235" spans="1:6" hidden="1">
      <c r="A235" s="42"/>
      <c r="B235" s="169"/>
      <c r="C235" s="190"/>
      <c r="D235" s="29"/>
      <c r="E235" s="141"/>
      <c r="F235" s="39"/>
    </row>
    <row r="236" spans="1:6" hidden="1">
      <c r="A236" s="42"/>
      <c r="B236" s="169"/>
      <c r="C236" s="190"/>
      <c r="D236" s="29"/>
      <c r="E236" s="141"/>
      <c r="F236" s="39"/>
    </row>
    <row r="237" spans="1:6" hidden="1">
      <c r="A237" s="42"/>
      <c r="B237" s="169"/>
      <c r="C237" s="190"/>
      <c r="D237" s="29"/>
      <c r="E237" s="141"/>
      <c r="F237" s="39"/>
    </row>
    <row r="238" spans="1:6" hidden="1">
      <c r="A238" s="42"/>
      <c r="B238" s="169"/>
      <c r="C238" s="190"/>
      <c r="D238" s="29"/>
      <c r="E238" s="141"/>
      <c r="F238" s="39"/>
    </row>
    <row r="239" spans="1:6" hidden="1">
      <c r="A239" s="42"/>
      <c r="B239" s="169"/>
      <c r="C239" s="190"/>
      <c r="D239" s="29"/>
      <c r="E239" s="141"/>
      <c r="F239" s="39"/>
    </row>
  </sheetData>
  <sheetProtection password="CA05" sheet="1" objects="1" scenarios="1" selectLockedCells="1"/>
  <mergeCells count="7">
    <mergeCell ref="G76:G80"/>
    <mergeCell ref="A5:F5"/>
    <mergeCell ref="A7:F7"/>
    <mergeCell ref="A9:F9"/>
    <mergeCell ref="A11:F11"/>
    <mergeCell ref="A13:F13"/>
    <mergeCell ref="A15:F15"/>
  </mergeCells>
  <conditionalFormatting sqref="F196:F200 A209 A212 A192 A195 F204 E202:E208 F183:F187 F206 F202 E189:E200 F189 F208 F191 F193:F194 E210:E65214 F210:F211 F213:F65214 A180:A182 A170 F171:F175 E177:E187 F177 F179 F181 A168 F169 A166 A158 F159:F163 E159:E175 F167 F165 A146 A148 A134 E115:F116 E122:F122 F113 A82 A88 A84 A69:A70 A52 A39 E32:F32 F34 F67:F68 F40:F43 F108:F109 F124 F89:F95 F135:F143 E132:E152 F149:F151 E124:E130 F120 E118:E120 E111:E113 F111 E55:E109 F101:F104 F53 F70:F75 F55 E45:E53 F45 E37:E43 E34:E35 F38 F83 F147 F99 F106 F130 E153:F157 F145 F81 F65 F51 F85:F87 F132:F133 E5:E30 F5:F18 F25 F27:F30">
    <cfRule type="cellIs" dxfId="82" priority="112" stopIfTrue="1" operator="equal">
      <formula>0</formula>
    </cfRule>
  </conditionalFormatting>
  <conditionalFormatting sqref="F35">
    <cfRule type="cellIs" dxfId="81" priority="29" stopIfTrue="1" operator="equal">
      <formula>0</formula>
    </cfRule>
  </conditionalFormatting>
  <conditionalFormatting sqref="F37">
    <cfRule type="cellIs" dxfId="80" priority="28" stopIfTrue="1" operator="equal">
      <formula>0</formula>
    </cfRule>
  </conditionalFormatting>
  <conditionalFormatting sqref="F46">
    <cfRule type="cellIs" dxfId="79" priority="27" stopIfTrue="1" operator="equal">
      <formula>0</formula>
    </cfRule>
  </conditionalFormatting>
  <conditionalFormatting sqref="F48">
    <cfRule type="cellIs" dxfId="78" priority="26" stopIfTrue="1" operator="equal">
      <formula>0</formula>
    </cfRule>
  </conditionalFormatting>
  <conditionalFormatting sqref="F50">
    <cfRule type="cellIs" dxfId="77" priority="25" stopIfTrue="1" operator="equal">
      <formula>0</formula>
    </cfRule>
  </conditionalFormatting>
  <conditionalFormatting sqref="F56">
    <cfRule type="cellIs" dxfId="76" priority="24" stopIfTrue="1" operator="equal">
      <formula>0</formula>
    </cfRule>
  </conditionalFormatting>
  <conditionalFormatting sqref="F58">
    <cfRule type="cellIs" dxfId="75" priority="23" stopIfTrue="1" operator="equal">
      <formula>0</formula>
    </cfRule>
  </conditionalFormatting>
  <conditionalFormatting sqref="F60">
    <cfRule type="cellIs" dxfId="74" priority="22" stopIfTrue="1" operator="equal">
      <formula>0</formula>
    </cfRule>
  </conditionalFormatting>
  <conditionalFormatting sqref="F62">
    <cfRule type="cellIs" dxfId="73" priority="21" stopIfTrue="1" operator="equal">
      <formula>0</formula>
    </cfRule>
  </conditionalFormatting>
  <conditionalFormatting sqref="F64">
    <cfRule type="cellIs" dxfId="72" priority="20" stopIfTrue="1" operator="equal">
      <formula>0</formula>
    </cfRule>
  </conditionalFormatting>
  <conditionalFormatting sqref="F76">
    <cfRule type="cellIs" dxfId="71" priority="19" stopIfTrue="1" operator="equal">
      <formula>0</formula>
    </cfRule>
  </conditionalFormatting>
  <conditionalFormatting sqref="F78">
    <cfRule type="cellIs" dxfId="70" priority="18" stopIfTrue="1" operator="equal">
      <formula>0</formula>
    </cfRule>
  </conditionalFormatting>
  <conditionalFormatting sqref="F80">
    <cfRule type="cellIs" dxfId="69" priority="17" stopIfTrue="1" operator="equal">
      <formula>0</formula>
    </cfRule>
  </conditionalFormatting>
  <conditionalFormatting sqref="F96">
    <cfRule type="cellIs" dxfId="68" priority="16" stopIfTrue="1" operator="equal">
      <formula>0</formula>
    </cfRule>
  </conditionalFormatting>
  <conditionalFormatting sqref="F98">
    <cfRule type="cellIs" dxfId="67" priority="15" stopIfTrue="1" operator="equal">
      <formula>0</formula>
    </cfRule>
  </conditionalFormatting>
  <conditionalFormatting sqref="F105">
    <cfRule type="cellIs" dxfId="66" priority="14" stopIfTrue="1" operator="equal">
      <formula>0</formula>
    </cfRule>
  </conditionalFormatting>
  <conditionalFormatting sqref="F112">
    <cfRule type="cellIs" dxfId="65" priority="13" stopIfTrue="1" operator="equal">
      <formula>0</formula>
    </cfRule>
  </conditionalFormatting>
  <conditionalFormatting sqref="F118">
    <cfRule type="cellIs" dxfId="64" priority="12" stopIfTrue="1" operator="equal">
      <formula>0</formula>
    </cfRule>
  </conditionalFormatting>
  <conditionalFormatting sqref="F125">
    <cfRule type="cellIs" dxfId="63" priority="11" stopIfTrue="1" operator="equal">
      <formula>0</formula>
    </cfRule>
  </conditionalFormatting>
  <conditionalFormatting sqref="F127">
    <cfRule type="cellIs" dxfId="62" priority="10" stopIfTrue="1" operator="equal">
      <formula>0</formula>
    </cfRule>
  </conditionalFormatting>
  <conditionalFormatting sqref="F129">
    <cfRule type="cellIs" dxfId="61" priority="9" stopIfTrue="1" operator="equal">
      <formula>0</formula>
    </cfRule>
  </conditionalFormatting>
  <conditionalFormatting sqref="F144">
    <cfRule type="cellIs" dxfId="60" priority="8" stopIfTrue="1" operator="equal">
      <formula>0</formula>
    </cfRule>
  </conditionalFormatting>
  <conditionalFormatting sqref="F152">
    <cfRule type="cellIs" dxfId="59" priority="7" stopIfTrue="1" operator="equal">
      <formula>0</formula>
    </cfRule>
  </conditionalFormatting>
  <conditionalFormatting sqref="F164">
    <cfRule type="cellIs" dxfId="58" priority="6" stopIfTrue="1" operator="equal">
      <formula>0</formula>
    </cfRule>
  </conditionalFormatting>
  <conditionalFormatting sqref="F178">
    <cfRule type="cellIs" dxfId="57" priority="5" stopIfTrue="1" operator="equal">
      <formula>0</formula>
    </cfRule>
  </conditionalFormatting>
  <conditionalFormatting sqref="F190">
    <cfRule type="cellIs" dxfId="56" priority="4" stopIfTrue="1" operator="equal">
      <formula>0</formula>
    </cfRule>
  </conditionalFormatting>
  <conditionalFormatting sqref="F203">
    <cfRule type="cellIs" dxfId="55" priority="3" stopIfTrue="1" operator="equal">
      <formula>0</formula>
    </cfRule>
  </conditionalFormatting>
  <conditionalFormatting sqref="F206">
    <cfRule type="cellIs" dxfId="54" priority="2" stopIfTrue="1" operator="equal">
      <formula>0</formula>
    </cfRule>
  </conditionalFormatting>
  <conditionalFormatting sqref="F207">
    <cfRule type="cellIs" dxfId="53" priority="1" stopIfTrue="1" operator="equal">
      <formula>0</formula>
    </cfRule>
  </conditionalFormatting>
  <pageMargins left="0.70866141732283472" right="0.70866141732283472" top="0.74803149606299213" bottom="0.74803149606299213" header="0.31496062992125984" footer="0.31496062992125984"/>
  <pageSetup paperSize="9" scale="91" firstPageNumber="0" orientation="portrait" horizontalDpi="300" verticalDpi="300" r:id="rId1"/>
  <headerFooter alignWithMargins="0">
    <oddHeader>&amp;L&amp;"Arial Narrow,Običajno"&amp;10»PRENOVA MESTNEGA SREDIŠČA – 1. Faza« (FAZA 1/2 Trg zmage (1B, 1C))&amp;R&amp;A</oddHeader>
    <oddFooter>&amp;LMESTNA OBČINA MURSKA SOBOTA&amp;RStran &amp;P od &amp;N</oddFooter>
  </headerFooter>
  <rowBreaks count="2" manualBreakCount="2">
    <brk id="137" max="5" man="1"/>
    <brk id="167" max="5"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7"/>
  <sheetViews>
    <sheetView view="pageBreakPreview" topLeftCell="A9" zoomScaleNormal="100" zoomScaleSheetLayoutView="100" zoomScalePageLayoutView="130" workbookViewId="0">
      <selection activeCell="E18" sqref="E18"/>
    </sheetView>
  </sheetViews>
  <sheetFormatPr defaultColWidth="0" defaultRowHeight="12.75" zeroHeight="1"/>
  <cols>
    <col min="1" max="1" width="7.140625" style="207" customWidth="1"/>
    <col min="2" max="2" width="50.7109375" style="208" customWidth="1"/>
    <col min="3" max="3" width="8.5703125" style="209" customWidth="1"/>
    <col min="4" max="4" width="9.5703125" style="210" customWidth="1"/>
    <col min="5" max="5" width="9.5703125" style="211" customWidth="1"/>
    <col min="6" max="6" width="11.5703125" style="212" customWidth="1"/>
    <col min="7" max="8" width="9" style="10" hidden="1" customWidth="1"/>
    <col min="9" max="9" width="11" style="10" hidden="1" customWidth="1"/>
    <col min="10" max="13" width="0" style="10" hidden="1" customWidth="1"/>
    <col min="14" max="16384" width="9" style="10" hidden="1"/>
  </cols>
  <sheetData>
    <row r="1" spans="1:13" ht="15.75">
      <c r="A1" s="102" t="s">
        <v>530</v>
      </c>
      <c r="B1" s="10"/>
      <c r="C1" s="5"/>
      <c r="D1" s="6"/>
      <c r="E1" s="19"/>
      <c r="F1" s="19"/>
      <c r="G1" s="9"/>
      <c r="H1" s="8"/>
      <c r="I1" s="9"/>
      <c r="J1" s="9"/>
      <c r="K1" s="9"/>
      <c r="L1" s="9"/>
      <c r="M1" s="9"/>
    </row>
    <row r="2" spans="1:13">
      <c r="A2" s="4"/>
      <c r="B2" s="10"/>
      <c r="C2" s="5"/>
      <c r="D2" s="6"/>
      <c r="E2" s="19"/>
      <c r="F2" s="19"/>
      <c r="G2" s="9"/>
      <c r="H2" s="8"/>
      <c r="I2" s="9"/>
      <c r="J2" s="9"/>
      <c r="K2" s="9"/>
      <c r="L2" s="9"/>
      <c r="M2" s="9"/>
    </row>
    <row r="3" spans="1:13">
      <c r="A3" s="93" t="s">
        <v>95</v>
      </c>
      <c r="B3" s="10"/>
      <c r="C3" s="5"/>
      <c r="D3" s="6"/>
      <c r="E3" s="19"/>
      <c r="F3" s="19"/>
      <c r="H3" s="11"/>
    </row>
    <row r="4" spans="1:13">
      <c r="A4" s="3"/>
      <c r="B4" s="12"/>
      <c r="C4" s="5"/>
      <c r="D4" s="6"/>
      <c r="E4" s="19"/>
      <c r="F4" s="19"/>
      <c r="H4" s="11"/>
    </row>
    <row r="5" spans="1:13" s="13" customFormat="1" ht="34.700000000000003" customHeight="1">
      <c r="A5" s="291" t="s">
        <v>462</v>
      </c>
      <c r="B5" s="291"/>
      <c r="C5" s="291"/>
      <c r="D5" s="291"/>
      <c r="E5" s="291"/>
      <c r="F5" s="291"/>
    </row>
    <row r="6" spans="1:13" s="13" customFormat="1">
      <c r="A6" s="14"/>
      <c r="B6" s="15"/>
      <c r="C6" s="16"/>
      <c r="D6" s="20"/>
      <c r="E6" s="20"/>
    </row>
    <row r="7" spans="1:13" s="13" customFormat="1" ht="36" customHeight="1">
      <c r="A7" s="291" t="s">
        <v>463</v>
      </c>
      <c r="B7" s="291"/>
      <c r="C7" s="291"/>
      <c r="D7" s="291"/>
      <c r="E7" s="291"/>
      <c r="F7" s="291"/>
    </row>
    <row r="8" spans="1:13" s="13" customFormat="1">
      <c r="A8" s="14"/>
      <c r="B8" s="15"/>
      <c r="C8" s="16"/>
      <c r="D8" s="20"/>
      <c r="E8" s="20"/>
    </row>
    <row r="9" spans="1:13" s="13" customFormat="1" ht="35.450000000000003" customHeight="1">
      <c r="A9" s="291" t="s">
        <v>426</v>
      </c>
      <c r="B9" s="291"/>
      <c r="C9" s="291"/>
      <c r="D9" s="291"/>
      <c r="E9" s="291"/>
      <c r="F9" s="291"/>
    </row>
    <row r="10" spans="1:13" s="13" customFormat="1">
      <c r="A10" s="14"/>
      <c r="B10" s="15"/>
      <c r="C10" s="16"/>
      <c r="D10" s="20"/>
      <c r="E10" s="20"/>
    </row>
    <row r="11" spans="1:13" s="13" customFormat="1" ht="46.9" customHeight="1">
      <c r="A11" s="291" t="s">
        <v>427</v>
      </c>
      <c r="B11" s="291"/>
      <c r="C11" s="291"/>
      <c r="D11" s="291"/>
      <c r="E11" s="291"/>
      <c r="F11" s="291"/>
    </row>
    <row r="12" spans="1:13" s="13" customFormat="1">
      <c r="A12" s="14"/>
      <c r="B12" s="15"/>
      <c r="C12" s="16"/>
      <c r="D12" s="20"/>
      <c r="E12" s="20"/>
    </row>
    <row r="13" spans="1:13" s="13" customFormat="1">
      <c r="A13" s="14"/>
      <c r="B13" s="15"/>
      <c r="C13" s="16"/>
      <c r="D13" s="20"/>
      <c r="E13" s="20"/>
    </row>
    <row r="14" spans="1:13" s="146" customFormat="1" ht="17.25" thickBot="1">
      <c r="A14" s="195" t="s">
        <v>432</v>
      </c>
      <c r="B14" s="144" t="s">
        <v>2</v>
      </c>
      <c r="C14" s="145" t="s">
        <v>3</v>
      </c>
      <c r="D14" s="145" t="s">
        <v>4</v>
      </c>
      <c r="E14" s="145" t="s">
        <v>5</v>
      </c>
      <c r="F14" s="145" t="s">
        <v>6</v>
      </c>
    </row>
    <row r="15" spans="1:13" ht="13.5" thickTop="1">
      <c r="A15" s="97"/>
      <c r="B15" s="12"/>
      <c r="C15" s="5"/>
      <c r="D15" s="6"/>
      <c r="E15" s="19"/>
      <c r="F15" s="19"/>
      <c r="G15" s="13"/>
      <c r="H15" s="11"/>
    </row>
    <row r="16" spans="1:13">
      <c r="A16" s="98" t="s">
        <v>466</v>
      </c>
      <c r="B16" s="93" t="s">
        <v>467</v>
      </c>
      <c r="C16" s="5"/>
      <c r="D16" s="6"/>
      <c r="E16" s="19"/>
      <c r="F16" s="19"/>
      <c r="G16" s="13"/>
      <c r="H16" s="11"/>
    </row>
    <row r="17" spans="1:12">
      <c r="A17" s="196"/>
      <c r="B17" s="150"/>
      <c r="C17" s="151"/>
      <c r="D17" s="152"/>
      <c r="E17" s="153"/>
      <c r="F17" s="153"/>
      <c r="G17" s="13"/>
      <c r="H17" s="11"/>
    </row>
    <row r="18" spans="1:12" s="198" customFormat="1" ht="25.5">
      <c r="A18" s="196">
        <v>1</v>
      </c>
      <c r="B18" s="150" t="s">
        <v>97</v>
      </c>
      <c r="C18" s="151" t="s">
        <v>98</v>
      </c>
      <c r="D18" s="152">
        <v>25</v>
      </c>
      <c r="E18" s="191"/>
      <c r="F18" s="153" t="str">
        <f>IF((D18*E18)=0," ",(D18*E18))</f>
        <v xml:space="preserve"> </v>
      </c>
      <c r="G18" s="13"/>
      <c r="H18" s="5"/>
      <c r="I18" s="6"/>
      <c r="J18" s="197"/>
      <c r="K18" s="19"/>
      <c r="L18" s="19"/>
    </row>
    <row r="19" spans="1:12" s="198" customFormat="1">
      <c r="A19" s="196"/>
      <c r="B19" s="150"/>
      <c r="C19" s="151"/>
      <c r="D19" s="152"/>
      <c r="E19" s="153"/>
      <c r="F19" s="153"/>
      <c r="H19" s="5"/>
      <c r="I19" s="6"/>
      <c r="J19" s="197"/>
      <c r="K19" s="19"/>
      <c r="L19" s="19"/>
    </row>
    <row r="20" spans="1:12" s="198" customFormat="1">
      <c r="A20" s="196">
        <f>A18+1</f>
        <v>2</v>
      </c>
      <c r="B20" s="150" t="s">
        <v>99</v>
      </c>
      <c r="C20" s="151" t="s">
        <v>28</v>
      </c>
      <c r="D20" s="152">
        <v>3</v>
      </c>
      <c r="E20" s="191"/>
      <c r="F20" s="153" t="str">
        <f>IF((D20*E20)=0," ",(D20*E20))</f>
        <v xml:space="preserve"> </v>
      </c>
      <c r="H20" s="5"/>
      <c r="I20" s="6"/>
      <c r="J20" s="197"/>
      <c r="K20" s="19"/>
      <c r="L20" s="19"/>
    </row>
    <row r="21" spans="1:12" s="198" customFormat="1">
      <c r="A21" s="196"/>
      <c r="B21" s="150"/>
      <c r="C21" s="151"/>
      <c r="D21" s="152"/>
      <c r="E21" s="153"/>
      <c r="F21" s="153" t="str">
        <f t="shared" ref="F21:F36" si="0">IF((D21*E21)=0," ",(D21*E21))</f>
        <v xml:space="preserve"> </v>
      </c>
      <c r="H21" s="5"/>
      <c r="I21" s="6"/>
      <c r="J21" s="197"/>
      <c r="K21" s="19"/>
      <c r="L21" s="19"/>
    </row>
    <row r="22" spans="1:12" s="198" customFormat="1">
      <c r="A22" s="196">
        <f>A20+1</f>
        <v>3</v>
      </c>
      <c r="B22" s="150" t="s">
        <v>100</v>
      </c>
      <c r="C22" s="151" t="s">
        <v>98</v>
      </c>
      <c r="D22" s="152">
        <v>15</v>
      </c>
      <c r="E22" s="191"/>
      <c r="F22" s="153" t="str">
        <f t="shared" si="0"/>
        <v xml:space="preserve"> </v>
      </c>
      <c r="H22" s="5"/>
      <c r="I22" s="6"/>
      <c r="J22" s="197"/>
      <c r="K22" s="19"/>
      <c r="L22" s="19"/>
    </row>
    <row r="23" spans="1:12" s="198" customFormat="1">
      <c r="A23" s="196"/>
      <c r="B23" s="150"/>
      <c r="C23" s="151"/>
      <c r="D23" s="152"/>
      <c r="E23" s="153"/>
      <c r="F23" s="153" t="str">
        <f t="shared" si="0"/>
        <v xml:space="preserve"> </v>
      </c>
      <c r="H23" s="5"/>
      <c r="I23" s="6"/>
      <c r="J23" s="197"/>
      <c r="K23" s="19"/>
      <c r="L23" s="19"/>
    </row>
    <row r="24" spans="1:12" s="198" customFormat="1">
      <c r="A24" s="196">
        <f>A22+1</f>
        <v>4</v>
      </c>
      <c r="B24" s="150" t="s">
        <v>101</v>
      </c>
      <c r="C24" s="151" t="s">
        <v>98</v>
      </c>
      <c r="D24" s="152">
        <v>50</v>
      </c>
      <c r="E24" s="191"/>
      <c r="F24" s="153" t="str">
        <f t="shared" si="0"/>
        <v xml:space="preserve"> </v>
      </c>
      <c r="H24" s="5"/>
      <c r="I24" s="6"/>
      <c r="J24" s="197"/>
      <c r="K24" s="19"/>
      <c r="L24" s="19"/>
    </row>
    <row r="25" spans="1:12" s="198" customFormat="1">
      <c r="A25" s="196"/>
      <c r="B25" s="150"/>
      <c r="C25" s="151"/>
      <c r="D25" s="152"/>
      <c r="E25" s="153"/>
      <c r="F25" s="153" t="str">
        <f t="shared" si="0"/>
        <v xml:space="preserve"> </v>
      </c>
      <c r="H25" s="5"/>
      <c r="I25" s="6"/>
      <c r="J25" s="197"/>
      <c r="K25" s="19"/>
      <c r="L25" s="19"/>
    </row>
    <row r="26" spans="1:12" s="198" customFormat="1">
      <c r="A26" s="196">
        <f>A24+1</f>
        <v>5</v>
      </c>
      <c r="B26" s="150" t="s">
        <v>102</v>
      </c>
      <c r="C26" s="151" t="s">
        <v>98</v>
      </c>
      <c r="D26" s="152">
        <v>25</v>
      </c>
      <c r="E26" s="191"/>
      <c r="F26" s="153" t="str">
        <f t="shared" si="0"/>
        <v xml:space="preserve"> </v>
      </c>
      <c r="H26" s="5"/>
      <c r="I26" s="6"/>
      <c r="J26" s="197"/>
      <c r="K26" s="19"/>
      <c r="L26" s="19"/>
    </row>
    <row r="27" spans="1:12" s="198" customFormat="1">
      <c r="A27" s="196"/>
      <c r="B27" s="150"/>
      <c r="C27" s="151"/>
      <c r="D27" s="152"/>
      <c r="E27" s="153"/>
      <c r="F27" s="153" t="str">
        <f t="shared" si="0"/>
        <v xml:space="preserve"> </v>
      </c>
    </row>
    <row r="28" spans="1:12" s="198" customFormat="1" ht="25.5">
      <c r="A28" s="196">
        <f>A26+1</f>
        <v>6</v>
      </c>
      <c r="B28" s="150" t="s">
        <v>428</v>
      </c>
      <c r="C28" s="151" t="s">
        <v>98</v>
      </c>
      <c r="D28" s="152">
        <v>25</v>
      </c>
      <c r="E28" s="191"/>
      <c r="F28" s="153" t="str">
        <f t="shared" si="0"/>
        <v xml:space="preserve"> </v>
      </c>
    </row>
    <row r="29" spans="1:12" s="198" customFormat="1">
      <c r="A29" s="196"/>
      <c r="B29" s="150"/>
      <c r="C29" s="151"/>
      <c r="D29" s="152"/>
      <c r="E29" s="153"/>
      <c r="F29" s="153"/>
    </row>
    <row r="30" spans="1:12" s="198" customFormat="1" ht="63.75">
      <c r="A30" s="196">
        <f>A28+1</f>
        <v>7</v>
      </c>
      <c r="B30" s="150" t="s">
        <v>103</v>
      </c>
      <c r="C30" s="151" t="s">
        <v>9</v>
      </c>
      <c r="D30" s="152">
        <v>12</v>
      </c>
      <c r="E30" s="191"/>
      <c r="F30" s="153" t="str">
        <f t="shared" si="0"/>
        <v xml:space="preserve"> </v>
      </c>
    </row>
    <row r="31" spans="1:12" s="198" customFormat="1">
      <c r="A31" s="196"/>
      <c r="B31" s="150"/>
      <c r="C31" s="151"/>
      <c r="D31" s="152"/>
      <c r="E31" s="153"/>
      <c r="F31" s="153" t="str">
        <f t="shared" si="0"/>
        <v xml:space="preserve"> </v>
      </c>
    </row>
    <row r="32" spans="1:12" s="198" customFormat="1" ht="38.25">
      <c r="A32" s="196">
        <f>A30+1</f>
        <v>8</v>
      </c>
      <c r="B32" s="150" t="s">
        <v>438</v>
      </c>
      <c r="C32" s="151" t="s">
        <v>9</v>
      </c>
      <c r="D32" s="152">
        <v>2</v>
      </c>
      <c r="E32" s="191"/>
      <c r="F32" s="153" t="str">
        <f t="shared" si="0"/>
        <v xml:space="preserve"> </v>
      </c>
    </row>
    <row r="33" spans="1:8" s="198" customFormat="1">
      <c r="A33" s="196"/>
      <c r="B33" s="150"/>
      <c r="C33" s="151"/>
      <c r="D33" s="152"/>
      <c r="E33" s="153"/>
      <c r="F33" s="153" t="str">
        <f t="shared" si="0"/>
        <v xml:space="preserve"> </v>
      </c>
    </row>
    <row r="34" spans="1:8" s="198" customFormat="1" ht="25.5">
      <c r="A34" s="196">
        <f>A32+1</f>
        <v>9</v>
      </c>
      <c r="B34" s="150" t="s">
        <v>104</v>
      </c>
      <c r="C34" s="151" t="s">
        <v>9</v>
      </c>
      <c r="D34" s="152">
        <v>2</v>
      </c>
      <c r="E34" s="191"/>
      <c r="F34" s="153" t="str">
        <f t="shared" si="0"/>
        <v xml:space="preserve"> </v>
      </c>
    </row>
    <row r="35" spans="1:8" s="198" customFormat="1">
      <c r="A35" s="196"/>
      <c r="B35" s="150"/>
      <c r="C35" s="151"/>
      <c r="D35" s="152"/>
      <c r="E35" s="153"/>
      <c r="F35" s="153" t="str">
        <f t="shared" si="0"/>
        <v xml:space="preserve"> </v>
      </c>
    </row>
    <row r="36" spans="1:8" s="198" customFormat="1" ht="25.5">
      <c r="A36" s="196">
        <f>A34+1</f>
        <v>10</v>
      </c>
      <c r="B36" s="150" t="s">
        <v>429</v>
      </c>
      <c r="C36" s="151" t="s">
        <v>98</v>
      </c>
      <c r="D36" s="152">
        <v>25</v>
      </c>
      <c r="E36" s="191"/>
      <c r="F36" s="153" t="str">
        <f t="shared" si="0"/>
        <v xml:space="preserve"> </v>
      </c>
    </row>
    <row r="37" spans="1:8">
      <c r="A37" s="196"/>
      <c r="B37" s="150"/>
      <c r="C37" s="151"/>
      <c r="D37" s="152"/>
      <c r="E37" s="153"/>
      <c r="F37" s="153"/>
      <c r="H37" s="11"/>
    </row>
    <row r="38" spans="1:8" ht="38.25">
      <c r="A38" s="196">
        <f>A36+1</f>
        <v>11</v>
      </c>
      <c r="B38" s="150" t="s">
        <v>120</v>
      </c>
      <c r="C38" s="151" t="s">
        <v>28</v>
      </c>
      <c r="D38" s="152">
        <v>2</v>
      </c>
      <c r="E38" s="191"/>
      <c r="F38" s="153" t="str">
        <f>IF((D38*E38)=0," ",(D38*E38))</f>
        <v xml:space="preserve"> </v>
      </c>
      <c r="H38" s="11"/>
    </row>
    <row r="39" spans="1:8">
      <c r="A39" s="196"/>
      <c r="B39" s="150"/>
      <c r="C39" s="151"/>
      <c r="D39" s="152"/>
      <c r="E39" s="153"/>
      <c r="F39" s="153"/>
      <c r="H39" s="11"/>
    </row>
    <row r="40" spans="1:8" ht="239.85" customHeight="1">
      <c r="A40" s="196">
        <f>1+A38</f>
        <v>12</v>
      </c>
      <c r="B40" s="150" t="s">
        <v>430</v>
      </c>
      <c r="C40" s="151" t="s">
        <v>28</v>
      </c>
      <c r="D40" s="152">
        <v>2</v>
      </c>
      <c r="E40" s="191"/>
      <c r="F40" s="153" t="str">
        <f>IF((D40*E40)=0," ",(D40*E40))</f>
        <v xml:space="preserve"> </v>
      </c>
      <c r="H40" s="11"/>
    </row>
    <row r="41" spans="1:8">
      <c r="A41" s="196"/>
      <c r="B41" s="150"/>
      <c r="C41" s="151"/>
      <c r="D41" s="152"/>
      <c r="E41" s="153"/>
      <c r="F41" s="153"/>
      <c r="H41" s="11"/>
    </row>
    <row r="42" spans="1:8" s="198" customFormat="1">
      <c r="A42" s="196">
        <f>A40+1</f>
        <v>13</v>
      </c>
      <c r="B42" s="150" t="s">
        <v>105</v>
      </c>
      <c r="C42" s="151" t="s">
        <v>8</v>
      </c>
      <c r="D42" s="152">
        <v>1</v>
      </c>
      <c r="E42" s="191"/>
      <c r="F42" s="153" t="str">
        <f>IF((D42*E42)=0," ",(D42*E42))</f>
        <v xml:space="preserve"> </v>
      </c>
    </row>
    <row r="43" spans="1:8" s="198" customFormat="1">
      <c r="A43" s="196"/>
      <c r="B43" s="150"/>
      <c r="C43" s="151"/>
      <c r="D43" s="152"/>
      <c r="E43" s="153"/>
      <c r="F43" s="153"/>
    </row>
    <row r="44" spans="1:8" s="198" customFormat="1">
      <c r="A44" s="196">
        <f>A42+1</f>
        <v>14</v>
      </c>
      <c r="B44" s="150" t="s">
        <v>106</v>
      </c>
      <c r="C44" s="151" t="s">
        <v>107</v>
      </c>
      <c r="D44" s="152">
        <v>4</v>
      </c>
      <c r="E44" s="191"/>
      <c r="F44" s="153" t="str">
        <f>IF((D44*E44)=0," ",(D44*E44))</f>
        <v xml:space="preserve"> </v>
      </c>
    </row>
    <row r="45" spans="1:8">
      <c r="A45" s="97"/>
      <c r="B45" s="199"/>
      <c r="C45" s="200"/>
      <c r="D45" s="201"/>
      <c r="E45" s="19"/>
      <c r="F45" s="19"/>
      <c r="G45" s="19"/>
    </row>
    <row r="46" spans="1:8" s="198" customFormat="1" ht="26.25" thickBot="1">
      <c r="A46" s="202"/>
      <c r="B46" s="68" t="str">
        <f>B16</f>
        <v>ZUNANJA UREDITEV-ELETRIČNE INŠTALACIJE Z POTREBNIMI GRADBENIMI DELI</v>
      </c>
      <c r="C46" s="172"/>
      <c r="D46" s="76"/>
      <c r="E46" s="173"/>
      <c r="F46" s="92">
        <f>SUM(F18:F44)</f>
        <v>0</v>
      </c>
    </row>
    <row r="47" spans="1:8" s="198" customFormat="1" ht="13.5" thickTop="1">
      <c r="A47" s="3"/>
      <c r="B47" s="203"/>
      <c r="C47" s="204"/>
      <c r="D47" s="205"/>
      <c r="E47" s="206"/>
      <c r="F47" s="206"/>
    </row>
  </sheetData>
  <sheetProtection password="CA05" sheet="1" objects="1" scenarios="1" selectLockedCells="1"/>
  <mergeCells count="4">
    <mergeCell ref="A7:F7"/>
    <mergeCell ref="A9:F9"/>
    <mergeCell ref="A11:F11"/>
    <mergeCell ref="A5:F5"/>
  </mergeCells>
  <phoneticPr fontId="14" type="noConversion"/>
  <conditionalFormatting sqref="E17:F44 E14:F14 E5:F5 E7:F7 E9:F9 E11:F11">
    <cfRule type="cellIs" dxfId="52" priority="15" stopIfTrue="1" operator="equal">
      <formula>0</formula>
    </cfRule>
  </conditionalFormatting>
  <conditionalFormatting sqref="A46 E46">
    <cfRule type="cellIs" dxfId="51" priority="1" stopIfTrue="1" operator="equal">
      <formula>0</formula>
    </cfRule>
  </conditionalFormatting>
  <pageMargins left="0.70866141732283472" right="0.70866141732283472" top="0.74803149606299213" bottom="0.74803149606299213" header="0.31496062992125984" footer="0.31496062992125984"/>
  <pageSetup paperSize="9" scale="91" orientation="portrait" horizontalDpi="300" verticalDpi="300" r:id="rId1"/>
  <headerFooter alignWithMargins="0">
    <oddHeader>&amp;L&amp;"Arial Narrow,Običajno"&amp;10»PRENOVA MESTNEGA SREDIŠČA – 1. Faza« (FAZA 1/2 Trg zmage (1B, 1C))&amp;R&amp;A</oddHeader>
    <oddFooter>&amp;LMESTNA OBČINA MURSKA SOBOTA&amp;RStran &amp;P od &amp;N</oddFooter>
  </headerFooter>
  <drawing r:id="rId2"/>
  <legacyDrawing r:id="rId3"/>
  <oleObjects>
    <mc:AlternateContent xmlns:mc="http://schemas.openxmlformats.org/markup-compatibility/2006">
      <mc:Choice Requires="x14">
        <oleObject progId="MSPhotoEd.3" shapeId="1029" r:id="rId4">
          <objectPr defaultSize="0" autoPict="0" r:id="rId5">
            <anchor moveWithCells="1" sizeWithCells="1">
              <from>
                <xdr:col>7</xdr:col>
                <xdr:colOff>0</xdr:colOff>
                <xdr:row>0</xdr:row>
                <xdr:rowOff>0</xdr:rowOff>
              </from>
              <to>
                <xdr:col>7</xdr:col>
                <xdr:colOff>0</xdr:colOff>
                <xdr:row>0</xdr:row>
                <xdr:rowOff>0</xdr:rowOff>
              </to>
            </anchor>
          </objectPr>
        </oleObject>
      </mc:Choice>
      <mc:Fallback>
        <oleObject progId="MSPhotoEd.3" shapeId="1029" r:id="rId4"/>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69"/>
  <sheetViews>
    <sheetView view="pageBreakPreview" topLeftCell="A18" zoomScale="85" zoomScaleNormal="100" zoomScaleSheetLayoutView="85" zoomScalePageLayoutView="130" workbookViewId="0">
      <selection activeCell="E24" sqref="E24"/>
    </sheetView>
  </sheetViews>
  <sheetFormatPr defaultColWidth="0" defaultRowHeight="15" customHeight="1" zeroHeight="1"/>
  <cols>
    <col min="1" max="1" width="7.140625" style="207" customWidth="1"/>
    <col min="2" max="2" width="50.7109375" style="208" customWidth="1"/>
    <col min="3" max="3" width="8.5703125" style="209" customWidth="1"/>
    <col min="4" max="4" width="9.5703125" style="210" customWidth="1"/>
    <col min="5" max="5" width="9.5703125" style="211" customWidth="1"/>
    <col min="6" max="6" width="11.5703125" style="212" customWidth="1"/>
    <col min="7" max="8" width="9" style="10" hidden="1" customWidth="1"/>
    <col min="9" max="9" width="11" style="10" hidden="1" customWidth="1"/>
    <col min="10" max="13" width="0" style="10" hidden="1" customWidth="1"/>
    <col min="14" max="16384" width="9" style="10" hidden="1"/>
  </cols>
  <sheetData>
    <row r="1" spans="1:13" ht="15.75">
      <c r="A1" s="102" t="s">
        <v>552</v>
      </c>
      <c r="B1" s="10"/>
      <c r="C1" s="5"/>
      <c r="D1" s="6"/>
      <c r="E1" s="19"/>
      <c r="F1" s="19"/>
      <c r="G1" s="9"/>
      <c r="H1" s="8"/>
      <c r="I1" s="9"/>
      <c r="J1" s="9"/>
      <c r="K1" s="9"/>
      <c r="L1" s="9"/>
      <c r="M1" s="9"/>
    </row>
    <row r="2" spans="1:13" ht="12.75">
      <c r="A2" s="4"/>
      <c r="B2" s="10"/>
      <c r="C2" s="5"/>
      <c r="D2" s="6"/>
      <c r="E2" s="19"/>
      <c r="F2" s="19"/>
      <c r="G2" s="9"/>
      <c r="H2" s="8"/>
      <c r="I2" s="9"/>
      <c r="J2" s="9"/>
      <c r="K2" s="9"/>
      <c r="L2" s="9"/>
      <c r="M2" s="9"/>
    </row>
    <row r="3" spans="1:13" ht="12.75">
      <c r="A3" s="93" t="s">
        <v>95</v>
      </c>
      <c r="B3" s="10"/>
      <c r="C3" s="5"/>
      <c r="D3" s="6"/>
      <c r="E3" s="19"/>
      <c r="F3" s="19"/>
      <c r="H3" s="11"/>
    </row>
    <row r="4" spans="1:13" ht="12.75">
      <c r="A4" s="3"/>
      <c r="B4" s="12"/>
      <c r="C4" s="5"/>
      <c r="D4" s="6"/>
      <c r="E4" s="19"/>
      <c r="F4" s="19"/>
      <c r="H4" s="11"/>
    </row>
    <row r="5" spans="1:13" s="13" customFormat="1" ht="34.700000000000003" customHeight="1">
      <c r="A5" s="291" t="s">
        <v>462</v>
      </c>
      <c r="B5" s="291"/>
      <c r="C5" s="291"/>
      <c r="D5" s="291"/>
      <c r="E5" s="291"/>
      <c r="F5" s="291"/>
    </row>
    <row r="6" spans="1:13" s="13" customFormat="1" ht="12.75">
      <c r="A6" s="14"/>
      <c r="B6" s="15"/>
      <c r="C6" s="16"/>
      <c r="D6" s="20"/>
      <c r="E6" s="20"/>
    </row>
    <row r="7" spans="1:13" s="13" customFormat="1" ht="36" customHeight="1">
      <c r="A7" s="291" t="s">
        <v>463</v>
      </c>
      <c r="B7" s="291"/>
      <c r="C7" s="291"/>
      <c r="D7" s="291"/>
      <c r="E7" s="291"/>
      <c r="F7" s="291"/>
    </row>
    <row r="8" spans="1:13" s="13" customFormat="1" ht="12.75">
      <c r="A8" s="14"/>
      <c r="B8" s="15"/>
      <c r="C8" s="16"/>
      <c r="D8" s="20"/>
      <c r="E8" s="20"/>
    </row>
    <row r="9" spans="1:13" s="13" customFormat="1" ht="35.450000000000003" customHeight="1">
      <c r="A9" s="291" t="s">
        <v>426</v>
      </c>
      <c r="B9" s="291"/>
      <c r="C9" s="291"/>
      <c r="D9" s="291"/>
      <c r="E9" s="291"/>
      <c r="F9" s="291"/>
    </row>
    <row r="10" spans="1:13" s="13" customFormat="1" ht="12.75">
      <c r="A10" s="14"/>
      <c r="B10" s="15"/>
      <c r="C10" s="16"/>
      <c r="D10" s="20"/>
      <c r="E10" s="20"/>
    </row>
    <row r="11" spans="1:13" s="13" customFormat="1" ht="46.9" customHeight="1">
      <c r="A11" s="291" t="s">
        <v>427</v>
      </c>
      <c r="B11" s="291"/>
      <c r="C11" s="291"/>
      <c r="D11" s="291"/>
      <c r="E11" s="291"/>
      <c r="F11" s="291"/>
    </row>
    <row r="12" spans="1:13" s="13" customFormat="1" ht="12.75">
      <c r="A12" s="14"/>
      <c r="B12" s="15"/>
      <c r="C12" s="16"/>
      <c r="D12" s="20"/>
      <c r="E12" s="20"/>
    </row>
    <row r="13" spans="1:13" s="13" customFormat="1" ht="12.75">
      <c r="A13" s="14"/>
      <c r="B13" s="15"/>
      <c r="C13" s="16"/>
      <c r="D13" s="20"/>
      <c r="E13" s="20"/>
    </row>
    <row r="14" spans="1:13" s="146" customFormat="1" ht="17.25" thickBot="1">
      <c r="A14" s="195" t="s">
        <v>432</v>
      </c>
      <c r="B14" s="144" t="s">
        <v>2</v>
      </c>
      <c r="C14" s="145" t="s">
        <v>3</v>
      </c>
      <c r="D14" s="145" t="s">
        <v>4</v>
      </c>
      <c r="E14" s="145" t="s">
        <v>5</v>
      </c>
      <c r="F14" s="145" t="s">
        <v>6</v>
      </c>
    </row>
    <row r="15" spans="1:13" ht="13.5" thickTop="1">
      <c r="A15" s="97"/>
      <c r="B15" s="12"/>
      <c r="C15" s="5"/>
      <c r="D15" s="6"/>
      <c r="E15" s="19"/>
      <c r="F15" s="19"/>
      <c r="G15" s="13"/>
      <c r="H15" s="11"/>
    </row>
    <row r="16" spans="1:13" ht="12.75">
      <c r="A16" s="98" t="s">
        <v>466</v>
      </c>
      <c r="B16" s="93" t="s">
        <v>582</v>
      </c>
      <c r="C16" s="5"/>
      <c r="D16" s="6"/>
      <c r="E16" s="19"/>
      <c r="F16" s="19"/>
      <c r="G16" s="13"/>
      <c r="H16" s="11"/>
    </row>
    <row r="17" spans="1:12" ht="12.75">
      <c r="A17" s="196"/>
      <c r="B17" s="150"/>
      <c r="C17" s="151"/>
      <c r="D17" s="152"/>
      <c r="E17" s="153"/>
      <c r="F17" s="153"/>
      <c r="G17" s="13"/>
      <c r="H17" s="11"/>
    </row>
    <row r="18" spans="1:12" s="198" customFormat="1" ht="12.75">
      <c r="A18" s="196">
        <v>1</v>
      </c>
      <c r="B18" s="150" t="s">
        <v>553</v>
      </c>
      <c r="C18" s="151" t="s">
        <v>559</v>
      </c>
      <c r="D18" s="152">
        <v>58.5</v>
      </c>
      <c r="E18" s="191"/>
      <c r="F18" s="153" t="str">
        <f>IF((D18*E18)=0," ",(D18*E18))</f>
        <v xml:space="preserve"> </v>
      </c>
      <c r="G18" s="13"/>
      <c r="H18" s="5"/>
      <c r="I18" s="6"/>
      <c r="J18" s="197"/>
      <c r="K18" s="19"/>
      <c r="L18" s="19"/>
    </row>
    <row r="19" spans="1:12" s="198" customFormat="1" ht="12.75">
      <c r="A19" s="196"/>
      <c r="B19" s="150"/>
      <c r="C19" s="151"/>
      <c r="D19" s="152"/>
      <c r="E19" s="153"/>
      <c r="F19" s="153"/>
      <c r="H19" s="5"/>
      <c r="I19" s="6"/>
      <c r="J19" s="197"/>
      <c r="K19" s="19"/>
      <c r="L19" s="19"/>
    </row>
    <row r="20" spans="1:12" s="198" customFormat="1" ht="25.5">
      <c r="A20" s="196">
        <f>A18+1</f>
        <v>2</v>
      </c>
      <c r="B20" s="150" t="s">
        <v>554</v>
      </c>
      <c r="C20" s="151"/>
      <c r="D20" s="152">
        <v>22.8</v>
      </c>
      <c r="E20" s="191"/>
      <c r="F20" s="153" t="str">
        <f>IF((D20*E20)=0," ",(D20*E20))</f>
        <v xml:space="preserve"> </v>
      </c>
      <c r="H20" s="5"/>
      <c r="I20" s="6"/>
      <c r="J20" s="197"/>
      <c r="K20" s="19"/>
      <c r="L20" s="19"/>
    </row>
    <row r="21" spans="1:12" s="198" customFormat="1" ht="12.75">
      <c r="A21" s="196"/>
      <c r="B21" s="150"/>
      <c r="C21" s="151"/>
      <c r="D21" s="152"/>
      <c r="E21" s="153"/>
      <c r="F21" s="153" t="str">
        <f t="shared" ref="F21:F36" si="0">IF((D21*E21)=0," ",(D21*E21))</f>
        <v xml:space="preserve"> </v>
      </c>
      <c r="H21" s="5"/>
      <c r="I21" s="6"/>
      <c r="J21" s="197"/>
      <c r="K21" s="19"/>
      <c r="L21" s="19"/>
    </row>
    <row r="22" spans="1:12" s="198" customFormat="1" ht="12.75">
      <c r="A22" s="196">
        <f>A20+1</f>
        <v>3</v>
      </c>
      <c r="B22" s="150" t="s">
        <v>555</v>
      </c>
      <c r="C22" s="151" t="s">
        <v>559</v>
      </c>
      <c r="D22" s="152">
        <v>23</v>
      </c>
      <c r="E22" s="191"/>
      <c r="F22" s="153" t="str">
        <f t="shared" si="0"/>
        <v xml:space="preserve"> </v>
      </c>
      <c r="H22" s="5"/>
      <c r="I22" s="6"/>
      <c r="J22" s="197"/>
      <c r="K22" s="19"/>
      <c r="L22" s="19"/>
    </row>
    <row r="23" spans="1:12" s="198" customFormat="1" ht="12.75">
      <c r="A23" s="196"/>
      <c r="B23" s="150"/>
      <c r="C23" s="151"/>
      <c r="D23" s="152"/>
      <c r="E23" s="153"/>
      <c r="F23" s="153" t="str">
        <f t="shared" si="0"/>
        <v xml:space="preserve"> </v>
      </c>
      <c r="H23" s="5"/>
      <c r="I23" s="6"/>
      <c r="J23" s="197"/>
      <c r="K23" s="19"/>
      <c r="L23" s="19"/>
    </row>
    <row r="24" spans="1:12" s="198" customFormat="1" ht="25.5">
      <c r="A24" s="196">
        <f>A22+1</f>
        <v>4</v>
      </c>
      <c r="B24" s="150" t="s">
        <v>556</v>
      </c>
      <c r="C24" s="151" t="s">
        <v>560</v>
      </c>
      <c r="D24" s="152">
        <v>3.5</v>
      </c>
      <c r="E24" s="191"/>
      <c r="F24" s="153" t="str">
        <f t="shared" si="0"/>
        <v xml:space="preserve"> </v>
      </c>
      <c r="H24" s="5"/>
      <c r="I24" s="6"/>
      <c r="J24" s="197"/>
      <c r="K24" s="19"/>
      <c r="L24" s="19"/>
    </row>
    <row r="25" spans="1:12" s="198" customFormat="1" ht="12.75">
      <c r="A25" s="196"/>
      <c r="B25" s="150"/>
      <c r="C25" s="151"/>
      <c r="D25" s="152"/>
      <c r="E25" s="153"/>
      <c r="F25" s="153" t="str">
        <f t="shared" si="0"/>
        <v xml:space="preserve"> </v>
      </c>
      <c r="H25" s="5"/>
      <c r="I25" s="6"/>
      <c r="J25" s="197"/>
      <c r="K25" s="19"/>
      <c r="L25" s="19"/>
    </row>
    <row r="26" spans="1:12" s="198" customFormat="1" ht="25.5">
      <c r="A26" s="196">
        <f>A24+1</f>
        <v>5</v>
      </c>
      <c r="B26" s="150" t="s">
        <v>557</v>
      </c>
      <c r="C26" s="151" t="s">
        <v>560</v>
      </c>
      <c r="D26" s="152">
        <v>16.399999999999999</v>
      </c>
      <c r="E26" s="191"/>
      <c r="F26" s="153" t="str">
        <f t="shared" si="0"/>
        <v xml:space="preserve"> </v>
      </c>
      <c r="H26" s="5"/>
      <c r="I26" s="6"/>
      <c r="J26" s="197"/>
      <c r="K26" s="19"/>
      <c r="L26" s="19"/>
    </row>
    <row r="27" spans="1:12" s="198" customFormat="1" ht="12.75">
      <c r="A27" s="196"/>
      <c r="B27" s="150"/>
      <c r="C27" s="151"/>
      <c r="D27" s="152"/>
      <c r="E27" s="153"/>
      <c r="F27" s="153" t="str">
        <f t="shared" si="0"/>
        <v xml:space="preserve"> </v>
      </c>
    </row>
    <row r="28" spans="1:12" s="198" customFormat="1" ht="12.75">
      <c r="A28" s="196">
        <f>A26+1</f>
        <v>6</v>
      </c>
      <c r="B28" s="150" t="s">
        <v>558</v>
      </c>
      <c r="C28" s="151" t="s">
        <v>561</v>
      </c>
      <c r="D28" s="152">
        <v>17.5</v>
      </c>
      <c r="E28" s="191"/>
      <c r="F28" s="153" t="str">
        <f t="shared" si="0"/>
        <v xml:space="preserve"> </v>
      </c>
    </row>
    <row r="29" spans="1:12" s="198" customFormat="1" ht="12.75">
      <c r="A29" s="196"/>
      <c r="B29" s="150"/>
      <c r="C29" s="151"/>
      <c r="D29" s="152"/>
      <c r="E29" s="153"/>
      <c r="F29" s="153"/>
    </row>
    <row r="30" spans="1:12" s="198" customFormat="1" ht="12.75">
      <c r="A30" s="196">
        <f>A28+1</f>
        <v>7</v>
      </c>
      <c r="B30" s="150" t="s">
        <v>562</v>
      </c>
      <c r="C30" s="151" t="s">
        <v>559</v>
      </c>
      <c r="D30" s="152">
        <v>30</v>
      </c>
      <c r="E30" s="191"/>
      <c r="F30" s="153" t="str">
        <f t="shared" si="0"/>
        <v xml:space="preserve"> </v>
      </c>
    </row>
    <row r="31" spans="1:12" s="198" customFormat="1" ht="12.75">
      <c r="A31" s="196"/>
      <c r="B31" s="150"/>
      <c r="C31" s="151"/>
      <c r="D31" s="152"/>
      <c r="E31" s="153"/>
      <c r="F31" s="153" t="str">
        <f t="shared" si="0"/>
        <v xml:space="preserve"> </v>
      </c>
    </row>
    <row r="32" spans="1:12" s="198" customFormat="1" ht="12.75">
      <c r="A32" s="196">
        <f>A30+1</f>
        <v>8</v>
      </c>
      <c r="B32" s="150" t="s">
        <v>563</v>
      </c>
      <c r="C32" s="151" t="s">
        <v>559</v>
      </c>
      <c r="D32" s="152">
        <v>30</v>
      </c>
      <c r="E32" s="191"/>
      <c r="F32" s="153" t="str">
        <f t="shared" si="0"/>
        <v xml:space="preserve"> </v>
      </c>
    </row>
    <row r="33" spans="1:12" s="198" customFormat="1" ht="12.75">
      <c r="A33" s="196"/>
      <c r="B33" s="150"/>
      <c r="C33" s="151"/>
      <c r="D33" s="152"/>
      <c r="E33" s="153"/>
      <c r="F33" s="153" t="str">
        <f t="shared" si="0"/>
        <v xml:space="preserve"> </v>
      </c>
    </row>
    <row r="34" spans="1:12" s="198" customFormat="1" ht="12.75">
      <c r="A34" s="196">
        <f>A32+1</f>
        <v>9</v>
      </c>
      <c r="B34" s="150" t="s">
        <v>564</v>
      </c>
      <c r="C34" s="151" t="s">
        <v>8</v>
      </c>
      <c r="D34" s="152">
        <v>1</v>
      </c>
      <c r="E34" s="191"/>
      <c r="F34" s="153" t="str">
        <f t="shared" si="0"/>
        <v xml:space="preserve"> </v>
      </c>
    </row>
    <row r="35" spans="1:12" s="198" customFormat="1" ht="12.75">
      <c r="A35" s="196"/>
      <c r="B35" s="150"/>
      <c r="C35" s="151"/>
      <c r="D35" s="152"/>
      <c r="E35" s="153"/>
      <c r="F35" s="153" t="str">
        <f t="shared" si="0"/>
        <v xml:space="preserve"> </v>
      </c>
    </row>
    <row r="36" spans="1:12" s="198" customFormat="1" ht="12.75">
      <c r="A36" s="196">
        <f>A34+1</f>
        <v>10</v>
      </c>
      <c r="B36" s="150" t="s">
        <v>565</v>
      </c>
      <c r="C36" s="151" t="s">
        <v>28</v>
      </c>
      <c r="D36" s="152">
        <v>1</v>
      </c>
      <c r="E36" s="191"/>
      <c r="F36" s="153" t="str">
        <f t="shared" si="0"/>
        <v xml:space="preserve"> </v>
      </c>
    </row>
    <row r="37" spans="1:12" ht="12.75">
      <c r="A37" s="196"/>
      <c r="B37" s="150"/>
      <c r="C37" s="151"/>
      <c r="D37" s="152"/>
      <c r="E37" s="153"/>
      <c r="F37" s="153"/>
      <c r="H37" s="11"/>
    </row>
    <row r="38" spans="1:12" ht="12.75">
      <c r="A38" s="196">
        <f>A36+1</f>
        <v>11</v>
      </c>
      <c r="B38" s="150" t="s">
        <v>566</v>
      </c>
      <c r="C38" s="151" t="s">
        <v>559</v>
      </c>
      <c r="D38" s="152">
        <v>30</v>
      </c>
      <c r="E38" s="191"/>
      <c r="F38" s="153" t="str">
        <f>IF((D38*E38)=0," ",(D38*E38))</f>
        <v xml:space="preserve"> </v>
      </c>
      <c r="H38" s="11"/>
    </row>
    <row r="39" spans="1:12" ht="12.75">
      <c r="A39" s="196"/>
      <c r="B39" s="150"/>
      <c r="C39" s="151"/>
      <c r="D39" s="152"/>
      <c r="E39" s="153"/>
      <c r="F39" s="153"/>
      <c r="H39" s="11"/>
    </row>
    <row r="40" spans="1:12" ht="12.75">
      <c r="A40" s="196">
        <f>1+A38</f>
        <v>12</v>
      </c>
      <c r="B40" s="150" t="s">
        <v>567</v>
      </c>
      <c r="C40" s="151" t="s">
        <v>8</v>
      </c>
      <c r="D40" s="152">
        <v>1</v>
      </c>
      <c r="E40" s="191"/>
      <c r="F40" s="153" t="str">
        <f>IF((D40*E40)=0," ",(D40*E40))</f>
        <v xml:space="preserve"> </v>
      </c>
      <c r="H40" s="11"/>
    </row>
    <row r="41" spans="1:12" ht="12.75">
      <c r="A41" s="196"/>
      <c r="B41" s="150"/>
      <c r="C41" s="151"/>
      <c r="D41" s="152"/>
      <c r="E41" s="153"/>
      <c r="F41" s="153"/>
      <c r="H41" s="11"/>
    </row>
    <row r="42" spans="1:12" s="198" customFormat="1" ht="12.75">
      <c r="A42" s="196">
        <f>A40+1</f>
        <v>13</v>
      </c>
      <c r="B42" s="150" t="s">
        <v>568</v>
      </c>
      <c r="C42" s="151" t="s">
        <v>28</v>
      </c>
      <c r="D42" s="152">
        <v>1</v>
      </c>
      <c r="E42" s="191"/>
      <c r="F42" s="153" t="str">
        <f>IF((D42*E42)=0," ",(D42*E42))</f>
        <v xml:space="preserve"> </v>
      </c>
    </row>
    <row r="43" spans="1:12" s="198" customFormat="1" ht="12.75">
      <c r="A43" s="196"/>
      <c r="B43" s="150"/>
      <c r="C43" s="151"/>
      <c r="D43" s="152"/>
      <c r="E43" s="153"/>
      <c r="F43" s="153"/>
    </row>
    <row r="44" spans="1:12" s="198" customFormat="1" ht="12.75">
      <c r="A44" s="196">
        <f>A42+1</f>
        <v>14</v>
      </c>
      <c r="B44" s="150" t="s">
        <v>569</v>
      </c>
      <c r="C44" s="151" t="s">
        <v>28</v>
      </c>
      <c r="D44" s="152">
        <v>2</v>
      </c>
      <c r="E44" s="191"/>
      <c r="F44" s="153" t="str">
        <f>IF((D44*E44)=0," ",(D44*E44))</f>
        <v xml:space="preserve"> </v>
      </c>
    </row>
    <row r="45" spans="1:12" ht="12.75">
      <c r="A45" s="97"/>
      <c r="B45" s="199"/>
      <c r="C45" s="200"/>
      <c r="D45" s="201"/>
      <c r="E45" s="19"/>
      <c r="F45" s="19"/>
      <c r="G45" s="19"/>
    </row>
    <row r="46" spans="1:12" s="198" customFormat="1" ht="12.75">
      <c r="A46" s="196">
        <f>A44+1</f>
        <v>15</v>
      </c>
      <c r="B46" s="150" t="s">
        <v>570</v>
      </c>
      <c r="C46" s="151" t="s">
        <v>28</v>
      </c>
      <c r="D46" s="152">
        <v>2</v>
      </c>
      <c r="E46" s="191"/>
      <c r="F46" s="153" t="str">
        <f t="shared" ref="F46:F50" si="1">IF((D46*E46)=0," ",(D46*E46))</f>
        <v xml:space="preserve"> </v>
      </c>
      <c r="H46" s="5"/>
      <c r="I46" s="6"/>
      <c r="J46" s="197"/>
      <c r="K46" s="19"/>
      <c r="L46" s="19"/>
    </row>
    <row r="47" spans="1:12" s="198" customFormat="1" ht="12.75">
      <c r="A47" s="196"/>
      <c r="B47" s="150"/>
      <c r="C47" s="151"/>
      <c r="D47" s="152"/>
      <c r="E47" s="153"/>
      <c r="F47" s="153" t="str">
        <f t="shared" si="1"/>
        <v xml:space="preserve"> </v>
      </c>
      <c r="H47" s="5"/>
      <c r="I47" s="6"/>
      <c r="J47" s="197"/>
      <c r="K47" s="19"/>
      <c r="L47" s="19"/>
    </row>
    <row r="48" spans="1:12" s="198" customFormat="1" ht="12.75">
      <c r="A48" s="196">
        <f>A46+1</f>
        <v>16</v>
      </c>
      <c r="B48" s="150" t="s">
        <v>571</v>
      </c>
      <c r="C48" s="151" t="s">
        <v>28</v>
      </c>
      <c r="D48" s="152">
        <v>1</v>
      </c>
      <c r="E48" s="191"/>
      <c r="F48" s="153" t="str">
        <f t="shared" si="1"/>
        <v xml:space="preserve"> </v>
      </c>
      <c r="H48" s="5"/>
      <c r="I48" s="6"/>
      <c r="J48" s="197"/>
      <c r="K48" s="19"/>
      <c r="L48" s="19"/>
    </row>
    <row r="49" spans="1:8" s="198" customFormat="1" ht="12.75">
      <c r="A49" s="196"/>
      <c r="B49" s="150"/>
      <c r="C49" s="151"/>
      <c r="D49" s="152"/>
      <c r="E49" s="153"/>
      <c r="F49" s="153" t="str">
        <f t="shared" si="1"/>
        <v xml:space="preserve"> </v>
      </c>
    </row>
    <row r="50" spans="1:8" s="198" customFormat="1" ht="12.75">
      <c r="A50" s="196">
        <f>A48+1</f>
        <v>17</v>
      </c>
      <c r="B50" s="150" t="s">
        <v>572</v>
      </c>
      <c r="C50" s="151" t="s">
        <v>28</v>
      </c>
      <c r="D50" s="152">
        <v>1</v>
      </c>
      <c r="E50" s="191"/>
      <c r="F50" s="153" t="str">
        <f t="shared" si="1"/>
        <v xml:space="preserve"> </v>
      </c>
    </row>
    <row r="51" spans="1:8" s="198" customFormat="1" ht="12.75">
      <c r="A51" s="196"/>
      <c r="B51" s="150"/>
      <c r="C51" s="151"/>
      <c r="D51" s="152"/>
      <c r="E51" s="153"/>
      <c r="F51" s="153"/>
    </row>
    <row r="52" spans="1:8" s="198" customFormat="1" ht="12.75">
      <c r="A52" s="196">
        <f>A50+1</f>
        <v>18</v>
      </c>
      <c r="B52" s="150" t="s">
        <v>573</v>
      </c>
      <c r="C52" s="151" t="s">
        <v>28</v>
      </c>
      <c r="D52" s="152">
        <v>2</v>
      </c>
      <c r="E52" s="191"/>
      <c r="F52" s="153" t="str">
        <f t="shared" ref="F52:F58" si="2">IF((D52*E52)=0," ",(D52*E52))</f>
        <v xml:space="preserve"> </v>
      </c>
    </row>
    <row r="53" spans="1:8" s="198" customFormat="1" ht="12.75">
      <c r="A53" s="196"/>
      <c r="B53" s="150"/>
      <c r="C53" s="151"/>
      <c r="D53" s="152"/>
      <c r="E53" s="153"/>
      <c r="F53" s="153" t="str">
        <f t="shared" si="2"/>
        <v xml:space="preserve"> </v>
      </c>
    </row>
    <row r="54" spans="1:8" s="198" customFormat="1" ht="12.75">
      <c r="A54" s="196">
        <f>A52+1</f>
        <v>19</v>
      </c>
      <c r="B54" s="150" t="s">
        <v>574</v>
      </c>
      <c r="C54" s="151" t="s">
        <v>28</v>
      </c>
      <c r="D54" s="152">
        <v>1</v>
      </c>
      <c r="E54" s="191"/>
      <c r="F54" s="153" t="str">
        <f t="shared" si="2"/>
        <v xml:space="preserve"> </v>
      </c>
    </row>
    <row r="55" spans="1:8" s="198" customFormat="1" ht="12.75">
      <c r="A55" s="196"/>
      <c r="B55" s="150"/>
      <c r="C55" s="151"/>
      <c r="D55" s="152"/>
      <c r="E55" s="153"/>
      <c r="F55" s="153" t="str">
        <f t="shared" si="2"/>
        <v xml:space="preserve"> </v>
      </c>
    </row>
    <row r="56" spans="1:8" s="198" customFormat="1" ht="12.75">
      <c r="A56" s="196">
        <f>A54+1</f>
        <v>20</v>
      </c>
      <c r="B56" s="150" t="s">
        <v>575</v>
      </c>
      <c r="C56" s="151" t="s">
        <v>28</v>
      </c>
      <c r="D56" s="152">
        <v>2</v>
      </c>
      <c r="E56" s="191"/>
      <c r="F56" s="153" t="str">
        <f t="shared" si="2"/>
        <v xml:space="preserve"> </v>
      </c>
    </row>
    <row r="57" spans="1:8" s="198" customFormat="1" ht="12.75">
      <c r="A57" s="196"/>
      <c r="B57" s="150"/>
      <c r="C57" s="151"/>
      <c r="D57" s="152"/>
      <c r="E57" s="153"/>
      <c r="F57" s="153" t="str">
        <f t="shared" si="2"/>
        <v xml:space="preserve"> </v>
      </c>
    </row>
    <row r="58" spans="1:8" s="198" customFormat="1" ht="12.75">
      <c r="A58" s="196">
        <f>A56+1</f>
        <v>21</v>
      </c>
      <c r="B58" s="150" t="s">
        <v>576</v>
      </c>
      <c r="C58" s="151" t="s">
        <v>28</v>
      </c>
      <c r="D58" s="152">
        <v>6</v>
      </c>
      <c r="E58" s="191"/>
      <c r="F58" s="153" t="str">
        <f t="shared" si="2"/>
        <v xml:space="preserve"> </v>
      </c>
    </row>
    <row r="59" spans="1:8" ht="12.75">
      <c r="A59" s="196"/>
      <c r="B59" s="150"/>
      <c r="C59" s="151"/>
      <c r="D59" s="152"/>
      <c r="E59" s="153"/>
      <c r="F59" s="153"/>
      <c r="H59" s="11"/>
    </row>
    <row r="60" spans="1:8" ht="12.75">
      <c r="A60" s="196">
        <f>A58+1</f>
        <v>22</v>
      </c>
      <c r="B60" s="150" t="s">
        <v>577</v>
      </c>
      <c r="C60" s="151" t="s">
        <v>28</v>
      </c>
      <c r="D60" s="152">
        <v>2</v>
      </c>
      <c r="E60" s="191"/>
      <c r="F60" s="153" t="str">
        <f>IF((D60*E60)=0," ",(D60*E60))</f>
        <v xml:space="preserve"> </v>
      </c>
      <c r="H60" s="11"/>
    </row>
    <row r="61" spans="1:8" ht="12.75">
      <c r="A61" s="196"/>
      <c r="B61" s="150"/>
      <c r="C61" s="151"/>
      <c r="D61" s="152"/>
      <c r="E61" s="153"/>
      <c r="F61" s="153"/>
      <c r="H61" s="11"/>
    </row>
    <row r="62" spans="1:8" ht="12.75">
      <c r="A62" s="196">
        <f>1+A60</f>
        <v>23</v>
      </c>
      <c r="B62" s="150" t="s">
        <v>578</v>
      </c>
      <c r="C62" s="151" t="s">
        <v>28</v>
      </c>
      <c r="D62" s="152">
        <v>2</v>
      </c>
      <c r="E62" s="191"/>
      <c r="F62" s="153" t="str">
        <f>IF((D62*E62)=0," ",(D62*E62))</f>
        <v xml:space="preserve"> </v>
      </c>
      <c r="H62" s="11"/>
    </row>
    <row r="63" spans="1:8" ht="12.75">
      <c r="A63" s="196"/>
      <c r="B63" s="150"/>
      <c r="C63" s="151"/>
      <c r="D63" s="152"/>
      <c r="E63" s="153"/>
      <c r="F63" s="153"/>
      <c r="H63" s="11"/>
    </row>
    <row r="64" spans="1:8" s="198" customFormat="1" ht="12.75">
      <c r="A64" s="196">
        <f>A62+1</f>
        <v>24</v>
      </c>
      <c r="B64" s="150" t="s">
        <v>579</v>
      </c>
      <c r="C64" s="151" t="s">
        <v>28</v>
      </c>
      <c r="D64" s="152">
        <v>2</v>
      </c>
      <c r="E64" s="191"/>
      <c r="F64" s="153" t="str">
        <f>IF((D64*E64)=0," ",(D64*E64))</f>
        <v xml:space="preserve"> </v>
      </c>
    </row>
    <row r="65" spans="1:7" s="198" customFormat="1" ht="12.75">
      <c r="A65" s="196"/>
      <c r="B65" s="150"/>
      <c r="C65" s="151"/>
      <c r="D65" s="152"/>
      <c r="E65" s="153"/>
      <c r="F65" s="153"/>
    </row>
    <row r="66" spans="1:7" s="198" customFormat="1" ht="12.75">
      <c r="A66" s="196">
        <f>A64+1</f>
        <v>25</v>
      </c>
      <c r="B66" s="150" t="s">
        <v>580</v>
      </c>
      <c r="C66" s="151" t="s">
        <v>28</v>
      </c>
      <c r="D66" s="152">
        <v>2</v>
      </c>
      <c r="E66" s="191"/>
      <c r="F66" s="153" t="str">
        <f>IF((D66*E66)=0," ",(D66*E66))</f>
        <v xml:space="preserve"> </v>
      </c>
    </row>
    <row r="67" spans="1:7" ht="12.75">
      <c r="A67" s="97"/>
      <c r="B67" s="199"/>
      <c r="C67" s="200"/>
      <c r="D67" s="201"/>
      <c r="E67" s="19"/>
      <c r="F67" s="19"/>
      <c r="G67" s="19"/>
    </row>
    <row r="68" spans="1:7" s="198" customFormat="1" ht="13.5" thickBot="1">
      <c r="A68" s="202"/>
      <c r="B68" s="68" t="str">
        <f>B16</f>
        <v>CEVOVOD SLOVENSKA ULICA IN V6</v>
      </c>
      <c r="C68" s="172"/>
      <c r="D68" s="76"/>
      <c r="E68" s="173"/>
      <c r="F68" s="92">
        <f>SUM(F18:F67)</f>
        <v>0</v>
      </c>
    </row>
    <row r="69" spans="1:7" s="198" customFormat="1" ht="13.5" thickTop="1">
      <c r="A69" s="3"/>
      <c r="B69" s="203"/>
      <c r="C69" s="204"/>
      <c r="D69" s="205"/>
      <c r="E69" s="206"/>
      <c r="F69" s="206"/>
    </row>
  </sheetData>
  <sheetProtection password="CA05" sheet="1" objects="1" scenarios="1" selectLockedCells="1"/>
  <mergeCells count="4">
    <mergeCell ref="A5:F5"/>
    <mergeCell ref="A7:F7"/>
    <mergeCell ref="A9:F9"/>
    <mergeCell ref="A11:F11"/>
  </mergeCells>
  <conditionalFormatting sqref="E17:F44 E14:F14 E5:F5 E7:F7 E9:F9 E11:F11">
    <cfRule type="cellIs" dxfId="50" priority="3" stopIfTrue="1" operator="equal">
      <formula>0</formula>
    </cfRule>
  </conditionalFormatting>
  <conditionalFormatting sqref="A68 E68">
    <cfRule type="cellIs" dxfId="49" priority="2" stopIfTrue="1" operator="equal">
      <formula>0</formula>
    </cfRule>
  </conditionalFormatting>
  <conditionalFormatting sqref="E46:F66">
    <cfRule type="cellIs" dxfId="48" priority="1" stopIfTrue="1" operator="equal">
      <formula>0</formula>
    </cfRule>
  </conditionalFormatting>
  <pageMargins left="0.70866141732283472" right="0.70866141732283472" top="0.74803149606299213" bottom="0.74803149606299213" header="0.31496062992125984" footer="0.31496062992125984"/>
  <pageSetup paperSize="9" scale="91" orientation="portrait" horizontalDpi="300" verticalDpi="300" r:id="rId1"/>
  <headerFooter alignWithMargins="0">
    <oddHeader>&amp;L&amp;"Arial Narrow,Običajno"&amp;10»PRENOVA MESTNEGA SREDIŠČA – 1. Faza« (FAZA 1/2 Trg zmage (1B, 1C))&amp;R&amp;A</oddHeader>
    <oddFooter>&amp;LMESTNA OBČINA MURSKA SOBOTA&amp;RStran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I50"/>
  <sheetViews>
    <sheetView workbookViewId="0">
      <selection activeCell="B15" sqref="B15:I15"/>
    </sheetView>
  </sheetViews>
  <sheetFormatPr defaultColWidth="0" defaultRowHeight="14.25" customHeight="1" zeroHeight="1"/>
  <cols>
    <col min="1" max="9" width="9" customWidth="1"/>
    <col min="10" max="16384" width="9" hidden="1"/>
  </cols>
  <sheetData>
    <row r="1" ht="15"/>
    <row r="2" ht="15"/>
    <row r="3" ht="15"/>
    <row r="4" ht="15"/>
    <row r="5" ht="15"/>
    <row r="6" ht="15"/>
    <row r="7" ht="15"/>
    <row r="8" ht="15"/>
    <row r="9" ht="15"/>
    <row r="10" ht="15"/>
    <row r="11" ht="15"/>
    <row r="12" ht="15"/>
    <row r="13" ht="15"/>
    <row r="14" ht="15"/>
    <row r="15" ht="15"/>
    <row r="16" ht="15"/>
    <row r="17" ht="15"/>
    <row r="18" ht="15"/>
    <row r="19" ht="15"/>
    <row r="20" ht="15"/>
    <row r="21" ht="15"/>
    <row r="22" ht="15"/>
    <row r="23" ht="15"/>
    <row r="24" ht="15"/>
    <row r="25" ht="15"/>
    <row r="26" ht="15"/>
    <row r="27" ht="15"/>
    <row r="28" ht="15"/>
    <row r="29" ht="15"/>
    <row r="30" ht="15"/>
    <row r="31" ht="15"/>
    <row r="32" ht="15"/>
    <row r="33" ht="15"/>
    <row r="34" ht="15"/>
    <row r="35" ht="15"/>
    <row r="36" ht="15"/>
    <row r="37" ht="15"/>
    <row r="38" ht="15"/>
    <row r="39" ht="15"/>
    <row r="40" ht="15"/>
    <row r="41" ht="15"/>
    <row r="42" ht="15"/>
    <row r="43" ht="15"/>
    <row r="44" ht="15"/>
    <row r="45" ht="15"/>
    <row r="46" ht="15"/>
    <row r="47" ht="15"/>
    <row r="48" ht="15"/>
    <row r="49" ht="15"/>
    <row r="50" ht="15"/>
  </sheetData>
  <pageMargins left="0.70866141732283472" right="0.70866141732283472" top="0.74803149606299213" bottom="0.74803149606299213" header="0.31496062992125984" footer="0.31496062992125984"/>
  <pageSetup paperSize="9" orientation="portrait" horizontalDpi="300" verticalDpi="300" r:id="rId1"/>
  <headerFooter alignWithMargins="0">
    <oddHeader>&amp;L&amp;"Arial Narrow,Običajno"&amp;10»PRENOVA MESTNEGA SREDIŠČA – 1. Faza« (FAZA 1/2 Trg zmage (1B, 1C))&amp;R&amp;A</oddHeader>
    <oddFooter>&amp;LMESTNA OBČINA MURSKA SOBOTA&amp;RStran &amp;P od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13"/>
  <sheetViews>
    <sheetView view="pageBreakPreview" topLeftCell="A83" zoomScaleNormal="100" zoomScaleSheetLayoutView="100" workbookViewId="0">
      <selection activeCell="E89" sqref="E89"/>
    </sheetView>
  </sheetViews>
  <sheetFormatPr defaultColWidth="0" defaultRowHeight="16.5" zeroHeight="1"/>
  <cols>
    <col min="1" max="1" width="7.140625" style="214" customWidth="1"/>
    <col min="2" max="2" width="50.7109375" style="119" customWidth="1"/>
    <col min="3" max="3" width="8.5703125" style="105" customWidth="1"/>
    <col min="4" max="5" width="9.5703125" style="105" customWidth="1"/>
    <col min="6" max="6" width="11.5703125" style="105" customWidth="1"/>
    <col min="7" max="13" width="0" style="105" hidden="1" customWidth="1"/>
    <col min="14" max="16384" width="9.140625" style="105" hidden="1"/>
  </cols>
  <sheetData>
    <row r="1" spans="1:13" s="10" customFormat="1" ht="15.75">
      <c r="A1" s="102" t="s">
        <v>533</v>
      </c>
      <c r="C1" s="5"/>
      <c r="D1" s="6"/>
      <c r="E1" s="19"/>
      <c r="F1" s="19"/>
      <c r="G1" s="9"/>
      <c r="H1" s="8"/>
      <c r="I1" s="9"/>
      <c r="J1" s="9"/>
      <c r="K1" s="9"/>
      <c r="L1" s="9"/>
      <c r="M1" s="9"/>
    </row>
    <row r="2" spans="1:13" s="10" customFormat="1" ht="12.75">
      <c r="A2" s="4"/>
      <c r="C2" s="5"/>
      <c r="D2" s="6"/>
      <c r="E2" s="19"/>
      <c r="F2" s="19"/>
      <c r="G2" s="9"/>
      <c r="H2" s="8"/>
      <c r="I2" s="9"/>
      <c r="J2" s="9"/>
      <c r="K2" s="9"/>
      <c r="L2" s="9"/>
      <c r="M2" s="9"/>
    </row>
    <row r="3" spans="1:13" s="146" customFormat="1" ht="17.25" thickBot="1">
      <c r="A3" s="213" t="s">
        <v>432</v>
      </c>
      <c r="B3" s="144" t="s">
        <v>2</v>
      </c>
      <c r="C3" s="145" t="s">
        <v>3</v>
      </c>
      <c r="D3" s="145" t="s">
        <v>4</v>
      </c>
      <c r="E3" s="145" t="s">
        <v>5</v>
      </c>
      <c r="F3" s="145" t="s">
        <v>6</v>
      </c>
    </row>
    <row r="4" spans="1:13" ht="17.25" thickTop="1"/>
    <row r="5" spans="1:13" ht="51">
      <c r="A5" s="193" t="s">
        <v>12</v>
      </c>
      <c r="B5" s="150" t="s">
        <v>60</v>
      </c>
      <c r="C5" s="151" t="s">
        <v>10</v>
      </c>
      <c r="D5" s="152">
        <v>1860.37</v>
      </c>
      <c r="E5" s="191"/>
      <c r="F5" s="153">
        <f>E5*D5</f>
        <v>0</v>
      </c>
    </row>
    <row r="6" spans="1:13"/>
    <row r="7" spans="1:13" ht="38.25">
      <c r="A7" s="193" t="s">
        <v>22</v>
      </c>
      <c r="B7" s="150" t="s">
        <v>66</v>
      </c>
      <c r="C7" s="151" t="s">
        <v>9</v>
      </c>
      <c r="D7" s="152">
        <v>1438.9</v>
      </c>
      <c r="E7" s="191"/>
      <c r="F7" s="153">
        <f>E7*D7</f>
        <v>0</v>
      </c>
    </row>
    <row r="8" spans="1:13"/>
    <row r="9" spans="1:13" s="215" customFormat="1" ht="25.5">
      <c r="A9" s="193" t="s">
        <v>21</v>
      </c>
      <c r="B9" s="150" t="s">
        <v>59</v>
      </c>
      <c r="C9" s="151" t="s">
        <v>9</v>
      </c>
      <c r="D9" s="152">
        <v>5</v>
      </c>
      <c r="E9" s="191"/>
      <c r="F9" s="153">
        <f>E9*D9</f>
        <v>0</v>
      </c>
    </row>
    <row r="10" spans="1:13" s="215" customFormat="1">
      <c r="A10" s="214"/>
      <c r="B10" s="216"/>
      <c r="C10" s="151"/>
      <c r="D10" s="151"/>
      <c r="E10" s="151"/>
      <c r="F10" s="151"/>
    </row>
    <row r="11" spans="1:13" s="215" customFormat="1" ht="63.75">
      <c r="A11" s="193" t="s">
        <v>23</v>
      </c>
      <c r="B11" s="150" t="s">
        <v>165</v>
      </c>
      <c r="C11" s="151" t="s">
        <v>10</v>
      </c>
      <c r="D11" s="152">
        <v>2398.3200000000002</v>
      </c>
      <c r="E11" s="191"/>
      <c r="F11" s="153">
        <f>E11*D11</f>
        <v>0</v>
      </c>
    </row>
    <row r="12" spans="1:13" s="215" customFormat="1">
      <c r="A12" s="214"/>
      <c r="B12" s="150"/>
      <c r="C12" s="217"/>
      <c r="D12" s="218"/>
      <c r="E12" s="151"/>
      <c r="F12" s="151"/>
    </row>
    <row r="13" spans="1:13" s="215" customFormat="1" ht="38.25">
      <c r="A13" s="193" t="s">
        <v>14</v>
      </c>
      <c r="B13" s="150" t="s">
        <v>160</v>
      </c>
      <c r="C13" s="151" t="s">
        <v>10</v>
      </c>
      <c r="D13" s="152">
        <v>2398.3200000000002</v>
      </c>
      <c r="E13" s="191"/>
      <c r="F13" s="153">
        <f>E13*D13</f>
        <v>0</v>
      </c>
    </row>
    <row r="14" spans="1:13" s="215" customFormat="1">
      <c r="A14" s="214"/>
      <c r="B14" s="216"/>
      <c r="C14" s="151"/>
      <c r="D14" s="151"/>
      <c r="E14" s="151"/>
      <c r="F14" s="151"/>
    </row>
    <row r="15" spans="1:13" s="215" customFormat="1" ht="25.5">
      <c r="A15" s="193" t="s">
        <v>15</v>
      </c>
      <c r="B15" s="150" t="s">
        <v>26</v>
      </c>
      <c r="C15" s="151" t="s">
        <v>10</v>
      </c>
      <c r="D15" s="152">
        <v>2398.3200000000002</v>
      </c>
      <c r="E15" s="191"/>
      <c r="F15" s="153">
        <f>E15*D15</f>
        <v>0</v>
      </c>
    </row>
    <row r="16" spans="1:13" s="215" customFormat="1">
      <c r="A16" s="214"/>
    </row>
    <row r="17" spans="1:6" s="215" customFormat="1" ht="63.75">
      <c r="A17" s="193" t="s">
        <v>16</v>
      </c>
      <c r="B17" s="150" t="s">
        <v>61</v>
      </c>
      <c r="C17" s="151" t="s">
        <v>9</v>
      </c>
      <c r="D17" s="152">
        <v>1438.9</v>
      </c>
      <c r="E17" s="191"/>
      <c r="F17" s="153">
        <f>E17*D17</f>
        <v>0</v>
      </c>
    </row>
    <row r="18" spans="1:6" s="215" customFormat="1">
      <c r="A18" s="214"/>
    </row>
    <row r="19" spans="1:6" s="215" customFormat="1" ht="38.25">
      <c r="A19" s="193" t="s">
        <v>18</v>
      </c>
      <c r="B19" s="150" t="s">
        <v>27</v>
      </c>
      <c r="C19" s="151" t="s">
        <v>9</v>
      </c>
      <c r="D19" s="152">
        <f>D7</f>
        <v>1438.9</v>
      </c>
      <c r="E19" s="191"/>
      <c r="F19" s="153">
        <f>E19*D19</f>
        <v>0</v>
      </c>
    </row>
    <row r="20" spans="1:6" s="215" customFormat="1">
      <c r="A20" s="214"/>
      <c r="B20" s="216"/>
      <c r="C20" s="151"/>
      <c r="D20" s="151"/>
      <c r="E20" s="151"/>
      <c r="F20" s="151"/>
    </row>
    <row r="21" spans="1:6" s="215" customFormat="1" ht="51">
      <c r="A21" s="193" t="s">
        <v>17</v>
      </c>
      <c r="B21" s="150" t="s">
        <v>25</v>
      </c>
      <c r="C21" s="151" t="s">
        <v>8</v>
      </c>
      <c r="D21" s="152">
        <v>1</v>
      </c>
      <c r="E21" s="191"/>
      <c r="F21" s="153">
        <f>E21*D21</f>
        <v>0</v>
      </c>
    </row>
    <row r="22" spans="1:6" s="215" customFormat="1">
      <c r="A22" s="214"/>
      <c r="B22" s="150"/>
      <c r="C22" s="151"/>
      <c r="D22" s="152"/>
      <c r="E22" s="153"/>
      <c r="F22" s="153"/>
    </row>
    <row r="23" spans="1:6" s="215" customFormat="1" ht="25.5">
      <c r="A23" s="219" t="s">
        <v>542</v>
      </c>
      <c r="B23" s="220" t="s">
        <v>544</v>
      </c>
      <c r="C23" s="151" t="s">
        <v>10</v>
      </c>
      <c r="D23" s="152">
        <v>84.82</v>
      </c>
      <c r="E23" s="191"/>
      <c r="F23" s="153">
        <f>E23*D23</f>
        <v>0</v>
      </c>
    </row>
    <row r="24" spans="1:6" s="215" customFormat="1">
      <c r="A24" s="221"/>
      <c r="B24" s="222"/>
      <c r="C24" s="151"/>
      <c r="D24" s="152"/>
      <c r="E24" s="153"/>
      <c r="F24" s="153"/>
    </row>
    <row r="25" spans="1:6" s="215" customFormat="1" ht="38.25">
      <c r="A25" s="219" t="s">
        <v>543</v>
      </c>
      <c r="B25" s="220" t="s">
        <v>545</v>
      </c>
      <c r="C25" s="151" t="s">
        <v>9</v>
      </c>
      <c r="D25" s="152">
        <v>6.24</v>
      </c>
      <c r="E25" s="191"/>
      <c r="F25" s="153">
        <f>E25*D25</f>
        <v>0</v>
      </c>
    </row>
    <row r="26" spans="1:6" s="215" customFormat="1">
      <c r="A26" s="221"/>
      <c r="B26" s="222"/>
      <c r="C26" s="151"/>
      <c r="D26" s="152"/>
      <c r="E26" s="153"/>
      <c r="F26" s="153"/>
    </row>
    <row r="27" spans="1:6" s="215" customFormat="1" ht="51">
      <c r="A27" s="219" t="s">
        <v>396</v>
      </c>
      <c r="B27" s="220" t="s">
        <v>397</v>
      </c>
      <c r="C27" s="151" t="s">
        <v>9</v>
      </c>
      <c r="D27" s="152">
        <v>2.5</v>
      </c>
      <c r="E27" s="191"/>
      <c r="F27" s="153">
        <f>E27*D27</f>
        <v>0</v>
      </c>
    </row>
    <row r="28" spans="1:6" s="215" customFormat="1" ht="17.649999999999999" customHeight="1">
      <c r="A28" s="219"/>
      <c r="B28" s="220" t="s">
        <v>398</v>
      </c>
      <c r="C28" s="223"/>
      <c r="D28" s="223"/>
      <c r="E28" s="223"/>
      <c r="F28" s="223"/>
    </row>
    <row r="29" spans="1:6" s="215" customFormat="1" ht="12.75">
      <c r="A29" s="219"/>
      <c r="B29" s="220"/>
      <c r="C29" s="223"/>
      <c r="D29" s="223"/>
      <c r="E29" s="223"/>
      <c r="F29" s="223"/>
    </row>
    <row r="30" spans="1:6" s="215" customFormat="1" ht="12.75">
      <c r="A30" s="219" t="s">
        <v>399</v>
      </c>
      <c r="B30" s="220" t="s">
        <v>400</v>
      </c>
      <c r="C30" s="151" t="s">
        <v>10</v>
      </c>
      <c r="D30" s="152">
        <v>120</v>
      </c>
      <c r="E30" s="191"/>
      <c r="F30" s="153">
        <f>E30*D30</f>
        <v>0</v>
      </c>
    </row>
    <row r="31" spans="1:6" s="215" customFormat="1" ht="12.75">
      <c r="A31" s="219"/>
      <c r="B31" s="220"/>
      <c r="C31" s="151"/>
      <c r="D31" s="152"/>
      <c r="E31" s="153"/>
      <c r="F31" s="153"/>
    </row>
    <row r="32" spans="1:6" s="215" customFormat="1" ht="38.25">
      <c r="A32" s="219" t="s">
        <v>401</v>
      </c>
      <c r="B32" s="220" t="s">
        <v>402</v>
      </c>
      <c r="C32" s="151" t="s">
        <v>9</v>
      </c>
      <c r="D32" s="152">
        <v>12</v>
      </c>
      <c r="E32" s="191"/>
      <c r="F32" s="153">
        <f>E32*D32</f>
        <v>0</v>
      </c>
    </row>
    <row r="33" spans="1:6" s="215" customFormat="1" ht="12.75">
      <c r="A33" s="219"/>
      <c r="B33" s="220"/>
      <c r="C33" s="151"/>
      <c r="D33" s="152"/>
      <c r="E33" s="153"/>
      <c r="F33" s="153"/>
    </row>
    <row r="34" spans="1:6" s="215" customFormat="1" ht="12.75">
      <c r="A34" s="219" t="s">
        <v>403</v>
      </c>
      <c r="B34" s="220" t="s">
        <v>404</v>
      </c>
      <c r="C34" s="151"/>
      <c r="D34" s="152"/>
      <c r="E34" s="153"/>
      <c r="F34" s="153"/>
    </row>
    <row r="35" spans="1:6" s="215" customFormat="1" ht="12.75">
      <c r="A35" s="219"/>
      <c r="B35" s="220"/>
      <c r="C35" s="151"/>
      <c r="D35" s="152"/>
      <c r="E35" s="153"/>
      <c r="F35" s="153"/>
    </row>
    <row r="36" spans="1:6" s="215" customFormat="1" ht="38.25">
      <c r="A36" s="219" t="s">
        <v>405</v>
      </c>
      <c r="B36" s="220" t="s">
        <v>406</v>
      </c>
      <c r="C36" s="151" t="s">
        <v>9</v>
      </c>
      <c r="D36" s="152">
        <v>29</v>
      </c>
      <c r="E36" s="191"/>
      <c r="F36" s="153">
        <f>E36*D36</f>
        <v>0</v>
      </c>
    </row>
    <row r="37" spans="1:6" s="215" customFormat="1" ht="25.5">
      <c r="A37" s="219"/>
      <c r="B37" s="220" t="s">
        <v>407</v>
      </c>
      <c r="C37" s="223"/>
      <c r="D37" s="223"/>
      <c r="E37" s="223"/>
      <c r="F37" s="223"/>
    </row>
    <row r="38" spans="1:6" s="215" customFormat="1" ht="12.75">
      <c r="A38" s="219"/>
      <c r="B38" s="220"/>
      <c r="C38" s="223"/>
      <c r="D38" s="223"/>
      <c r="E38" s="223"/>
      <c r="F38" s="223"/>
    </row>
    <row r="39" spans="1:6" s="215" customFormat="1" ht="51">
      <c r="A39" s="219" t="s">
        <v>408</v>
      </c>
      <c r="B39" s="220" t="s">
        <v>409</v>
      </c>
      <c r="C39" s="151" t="s">
        <v>9</v>
      </c>
      <c r="D39" s="152">
        <v>6.5</v>
      </c>
      <c r="E39" s="191"/>
      <c r="F39" s="153">
        <f>E39*D39</f>
        <v>0</v>
      </c>
    </row>
    <row r="40" spans="1:6" s="215" customFormat="1" ht="38.25">
      <c r="A40" s="219"/>
      <c r="B40" s="220" t="s">
        <v>410</v>
      </c>
      <c r="C40" s="223"/>
      <c r="D40" s="223"/>
      <c r="E40" s="223"/>
      <c r="F40" s="223"/>
    </row>
    <row r="41" spans="1:6" s="215" customFormat="1" ht="150.19999999999999" customHeight="1">
      <c r="A41" s="219"/>
      <c r="B41" s="224" t="s">
        <v>546</v>
      </c>
      <c r="C41" s="223"/>
      <c r="D41" s="223"/>
      <c r="E41" s="223"/>
      <c r="F41" s="223"/>
    </row>
    <row r="42" spans="1:6" s="215" customFormat="1" ht="12.75">
      <c r="A42" s="219"/>
      <c r="B42" s="224"/>
      <c r="C42" s="223"/>
      <c r="D42" s="223"/>
      <c r="E42" s="223"/>
      <c r="F42" s="223"/>
    </row>
    <row r="43" spans="1:6" s="215" customFormat="1" ht="38.25">
      <c r="A43" s="219" t="s">
        <v>411</v>
      </c>
      <c r="B43" s="224" t="s">
        <v>412</v>
      </c>
      <c r="C43" s="151" t="s">
        <v>28</v>
      </c>
      <c r="D43" s="225">
        <v>1</v>
      </c>
      <c r="E43" s="191"/>
      <c r="F43" s="153">
        <f>E43*D43</f>
        <v>0</v>
      </c>
    </row>
    <row r="44" spans="1:6" s="215" customFormat="1" ht="12.75">
      <c r="A44" s="225"/>
      <c r="B44" s="150"/>
      <c r="C44" s="151"/>
      <c r="D44" s="152"/>
      <c r="E44" s="153"/>
      <c r="F44" s="153"/>
    </row>
    <row r="45" spans="1:6" s="215" customFormat="1" ht="12.75">
      <c r="A45" s="225"/>
      <c r="B45" s="150"/>
      <c r="C45" s="151"/>
      <c r="D45" s="152"/>
      <c r="E45" s="153"/>
      <c r="F45" s="153"/>
    </row>
    <row r="46" spans="1:6" s="215" customFormat="1" ht="38.25">
      <c r="A46" s="193" t="s">
        <v>29</v>
      </c>
      <c r="B46" s="226" t="s">
        <v>163</v>
      </c>
      <c r="C46" s="151" t="s">
        <v>9</v>
      </c>
      <c r="D46" s="152">
        <f>43.5*0.75</f>
        <v>32.625</v>
      </c>
      <c r="E46" s="191"/>
      <c r="F46" s="153">
        <f>E46*D46</f>
        <v>0</v>
      </c>
    </row>
    <row r="47" spans="1:6" s="215" customFormat="1" ht="51">
      <c r="A47" s="225"/>
      <c r="B47" s="226" t="s">
        <v>161</v>
      </c>
      <c r="C47" s="151"/>
      <c r="D47" s="152"/>
      <c r="E47" s="153"/>
      <c r="F47" s="153"/>
    </row>
    <row r="48" spans="1:6" s="215" customFormat="1" ht="89.25">
      <c r="A48" s="225"/>
      <c r="B48" s="227" t="s">
        <v>162</v>
      </c>
      <c r="C48" s="151"/>
      <c r="D48" s="152"/>
      <c r="E48" s="153"/>
      <c r="F48" s="153"/>
    </row>
    <row r="49" spans="1:6" s="215" customFormat="1" ht="12.75">
      <c r="A49" s="225"/>
      <c r="B49" s="150"/>
      <c r="C49" s="151"/>
      <c r="D49" s="152"/>
      <c r="E49" s="153"/>
      <c r="F49" s="153"/>
    </row>
    <row r="50" spans="1:6" s="215" customFormat="1" ht="38.25">
      <c r="A50" s="193" t="s">
        <v>538</v>
      </c>
      <c r="B50" s="226" t="s">
        <v>163</v>
      </c>
      <c r="C50" s="151" t="s">
        <v>9</v>
      </c>
      <c r="D50" s="152">
        <f>383.51*0.75</f>
        <v>287.63249999999999</v>
      </c>
      <c r="E50" s="191"/>
      <c r="F50" s="153">
        <f>E50*D50</f>
        <v>0</v>
      </c>
    </row>
    <row r="51" spans="1:6" s="215" customFormat="1" ht="38.25">
      <c r="A51" s="193"/>
      <c r="B51" s="226" t="s">
        <v>169</v>
      </c>
      <c r="C51" s="223"/>
      <c r="D51" s="223"/>
      <c r="E51" s="223"/>
      <c r="F51" s="223"/>
    </row>
    <row r="52" spans="1:6" s="215" customFormat="1" ht="51">
      <c r="A52" s="193"/>
      <c r="B52" s="227" t="s">
        <v>540</v>
      </c>
      <c r="C52" s="223"/>
      <c r="D52" s="223"/>
      <c r="E52" s="223"/>
      <c r="F52" s="223"/>
    </row>
    <row r="53" spans="1:6" s="215" customFormat="1" ht="12.75">
      <c r="A53" s="225"/>
      <c r="B53" s="150"/>
      <c r="C53" s="151"/>
      <c r="D53" s="152"/>
      <c r="E53" s="153"/>
      <c r="F53" s="153"/>
    </row>
    <row r="54" spans="1:6" s="215" customFormat="1" ht="51">
      <c r="A54" s="193" t="s">
        <v>539</v>
      </c>
      <c r="B54" s="226" t="s">
        <v>541</v>
      </c>
      <c r="C54" s="151" t="s">
        <v>10</v>
      </c>
      <c r="D54" s="152">
        <v>1900</v>
      </c>
      <c r="E54" s="191"/>
      <c r="F54" s="153">
        <f>E54*D54</f>
        <v>0</v>
      </c>
    </row>
    <row r="55" spans="1:6" s="215" customFormat="1" ht="12.75">
      <c r="A55" s="225"/>
      <c r="B55" s="150"/>
      <c r="C55" s="151"/>
      <c r="D55" s="152"/>
      <c r="E55" s="153"/>
      <c r="F55" s="153"/>
    </row>
    <row r="56" spans="1:6" s="215" customFormat="1" ht="38.25">
      <c r="A56" s="193" t="s">
        <v>30</v>
      </c>
      <c r="B56" s="226" t="s">
        <v>62</v>
      </c>
      <c r="C56" s="151" t="s">
        <v>9</v>
      </c>
      <c r="D56" s="152">
        <v>1.02</v>
      </c>
      <c r="E56" s="191"/>
      <c r="F56" s="153">
        <f>E56*D56</f>
        <v>0</v>
      </c>
    </row>
    <row r="57" spans="1:6" s="215" customFormat="1" ht="12.75">
      <c r="A57" s="193"/>
      <c r="B57" s="226" t="s">
        <v>63</v>
      </c>
      <c r="C57" s="223"/>
      <c r="D57" s="223"/>
      <c r="E57" s="223"/>
      <c r="F57" s="223"/>
    </row>
    <row r="58" spans="1:6" s="215" customFormat="1" ht="12.75">
      <c r="A58" s="193"/>
      <c r="B58" s="226"/>
      <c r="C58" s="223"/>
      <c r="D58" s="223"/>
      <c r="E58" s="223"/>
      <c r="F58" s="223"/>
    </row>
    <row r="59" spans="1:6" s="215" customFormat="1" ht="38.25">
      <c r="A59" s="193" t="s">
        <v>31</v>
      </c>
      <c r="B59" s="226" t="s">
        <v>62</v>
      </c>
      <c r="C59" s="151" t="s">
        <v>9</v>
      </c>
      <c r="D59" s="152">
        <v>1.5</v>
      </c>
      <c r="E59" s="191"/>
      <c r="F59" s="153">
        <f>E59*D59</f>
        <v>0</v>
      </c>
    </row>
    <row r="60" spans="1:6" s="215" customFormat="1" ht="12.75">
      <c r="A60" s="193"/>
      <c r="B60" s="226" t="s">
        <v>79</v>
      </c>
      <c r="C60" s="223"/>
      <c r="D60" s="223"/>
      <c r="E60" s="223"/>
      <c r="F60" s="223"/>
    </row>
    <row r="61" spans="1:6" s="215" customFormat="1" ht="12.75">
      <c r="A61" s="193"/>
      <c r="B61" s="226"/>
      <c r="C61" s="223"/>
      <c r="D61" s="223"/>
      <c r="E61" s="223"/>
      <c r="F61" s="223"/>
    </row>
    <row r="62" spans="1:6" s="215" customFormat="1" ht="51">
      <c r="A62" s="193" t="s">
        <v>32</v>
      </c>
      <c r="B62" s="228" t="s">
        <v>172</v>
      </c>
      <c r="C62" s="151" t="s">
        <v>11</v>
      </c>
      <c r="D62" s="229">
        <v>29500</v>
      </c>
      <c r="E62" s="191"/>
      <c r="F62" s="153">
        <f>E62*D62</f>
        <v>0</v>
      </c>
    </row>
    <row r="63" spans="1:6" s="215" customFormat="1" ht="25.5">
      <c r="A63" s="193"/>
      <c r="B63" s="230" t="s">
        <v>64</v>
      </c>
      <c r="C63" s="231"/>
    </row>
    <row r="64" spans="1:6" s="215" customFormat="1" ht="12.75">
      <c r="A64" s="193"/>
      <c r="B64" s="150"/>
      <c r="C64" s="151"/>
      <c r="D64" s="152"/>
      <c r="E64" s="153"/>
      <c r="F64" s="153"/>
    </row>
    <row r="65" spans="1:6" s="215" customFormat="1" ht="51">
      <c r="A65" s="193" t="s">
        <v>33</v>
      </c>
      <c r="B65" s="226" t="s">
        <v>168</v>
      </c>
      <c r="C65" s="151" t="s">
        <v>7</v>
      </c>
      <c r="D65" s="152">
        <v>85.31</v>
      </c>
      <c r="E65" s="191"/>
      <c r="F65" s="153">
        <f>E65*D65</f>
        <v>0</v>
      </c>
    </row>
    <row r="66" spans="1:6" s="215" customFormat="1" ht="12.75">
      <c r="A66" s="193"/>
      <c r="B66" s="150"/>
      <c r="C66" s="151"/>
      <c r="D66" s="152"/>
      <c r="E66" s="153"/>
      <c r="F66" s="153"/>
    </row>
    <row r="67" spans="1:6" s="215" customFormat="1" ht="51">
      <c r="A67" s="193" t="s">
        <v>34</v>
      </c>
      <c r="B67" s="226" t="s">
        <v>167</v>
      </c>
      <c r="C67" s="151" t="s">
        <v>7</v>
      </c>
      <c r="D67" s="152">
        <v>1010.49</v>
      </c>
      <c r="E67" s="191"/>
      <c r="F67" s="153">
        <f>E67*D67</f>
        <v>0</v>
      </c>
    </row>
    <row r="68" spans="1:6" s="215" customFormat="1" ht="12.75">
      <c r="A68" s="193"/>
      <c r="B68" s="150"/>
      <c r="C68" s="151"/>
      <c r="D68" s="152"/>
      <c r="E68" s="153"/>
      <c r="F68" s="153"/>
    </row>
    <row r="69" spans="1:6" s="215" customFormat="1" ht="38.25">
      <c r="A69" s="193" t="s">
        <v>76</v>
      </c>
      <c r="B69" s="226" t="s">
        <v>67</v>
      </c>
      <c r="C69" s="151" t="s">
        <v>7</v>
      </c>
      <c r="D69" s="152">
        <v>86.04</v>
      </c>
      <c r="E69" s="191"/>
      <c r="F69" s="153">
        <f>E69*D69</f>
        <v>0</v>
      </c>
    </row>
    <row r="70" spans="1:6" s="215" customFormat="1" ht="12.75">
      <c r="A70" s="193"/>
      <c r="B70" s="232"/>
      <c r="C70" s="151"/>
      <c r="D70" s="152"/>
      <c r="E70" s="153"/>
      <c r="F70" s="153"/>
    </row>
    <row r="71" spans="1:6" s="215" customFormat="1" ht="38.25">
      <c r="A71" s="193" t="s">
        <v>77</v>
      </c>
      <c r="B71" s="226" t="s">
        <v>68</v>
      </c>
      <c r="C71" s="151" t="s">
        <v>7</v>
      </c>
      <c r="D71" s="152">
        <v>86.04</v>
      </c>
      <c r="E71" s="191"/>
      <c r="F71" s="153">
        <f>E71*D71</f>
        <v>0</v>
      </c>
    </row>
    <row r="72" spans="1:6" s="215" customFormat="1" ht="12.75">
      <c r="A72" s="193"/>
      <c r="B72" s="150"/>
      <c r="C72" s="151"/>
      <c r="D72" s="152"/>
      <c r="E72" s="153"/>
      <c r="F72" s="153"/>
    </row>
    <row r="73" spans="1:6" s="215" customFormat="1" ht="38.25">
      <c r="A73" s="193" t="s">
        <v>78</v>
      </c>
      <c r="B73" s="226" t="s">
        <v>65</v>
      </c>
      <c r="C73" s="151" t="s">
        <v>10</v>
      </c>
      <c r="D73" s="152">
        <v>10.24</v>
      </c>
      <c r="E73" s="191"/>
      <c r="F73" s="153">
        <f>E73*D73</f>
        <v>0</v>
      </c>
    </row>
    <row r="74" spans="1:6" s="215" customFormat="1" ht="12.75">
      <c r="A74" s="193"/>
      <c r="B74" s="150"/>
      <c r="C74" s="151"/>
      <c r="D74" s="152"/>
      <c r="E74" s="153"/>
      <c r="F74" s="153"/>
    </row>
    <row r="75" spans="1:6" s="215" customFormat="1" ht="25.5">
      <c r="A75" s="193" t="s">
        <v>84</v>
      </c>
      <c r="B75" s="226" t="s">
        <v>80</v>
      </c>
      <c r="C75" s="151" t="s">
        <v>10</v>
      </c>
      <c r="D75" s="152">
        <v>12.3</v>
      </c>
      <c r="E75" s="191"/>
      <c r="F75" s="153">
        <f>E75*D75</f>
        <v>0</v>
      </c>
    </row>
    <row r="76" spans="1:6" s="215" customFormat="1" ht="12.75">
      <c r="A76" s="193"/>
      <c r="B76" s="150"/>
      <c r="C76" s="151"/>
      <c r="D76" s="152"/>
      <c r="E76" s="153"/>
      <c r="F76" s="153"/>
    </row>
    <row r="77" spans="1:6" s="215" customFormat="1" ht="38.25">
      <c r="A77" s="193" t="s">
        <v>85</v>
      </c>
      <c r="B77" s="220" t="s">
        <v>69</v>
      </c>
      <c r="C77" s="151" t="s">
        <v>28</v>
      </c>
      <c r="D77" s="152">
        <v>6</v>
      </c>
      <c r="E77" s="191"/>
      <c r="F77" s="153">
        <f>E77*D77</f>
        <v>0</v>
      </c>
    </row>
    <row r="78" spans="1:6" s="215" customFormat="1" ht="12.75">
      <c r="A78" s="193"/>
      <c r="B78" s="233" t="s">
        <v>70</v>
      </c>
      <c r="C78" s="151"/>
      <c r="D78" s="152"/>
      <c r="E78" s="153"/>
      <c r="F78" s="153"/>
    </row>
    <row r="79" spans="1:6" s="215" customFormat="1" ht="12.75">
      <c r="A79" s="193"/>
      <c r="B79" s="150" t="s">
        <v>82</v>
      </c>
      <c r="C79" s="151"/>
      <c r="D79" s="152"/>
      <c r="E79" s="153"/>
      <c r="F79" s="153"/>
    </row>
    <row r="80" spans="1:6" s="215" customFormat="1" ht="51">
      <c r="A80" s="193"/>
      <c r="B80" s="150" t="s">
        <v>71</v>
      </c>
      <c r="C80" s="151"/>
      <c r="D80" s="152"/>
      <c r="E80" s="153"/>
      <c r="F80" s="153"/>
    </row>
    <row r="81" spans="1:6" s="215" customFormat="1" ht="38.25">
      <c r="A81" s="193"/>
      <c r="B81" s="150" t="s">
        <v>72</v>
      </c>
      <c r="C81" s="151"/>
      <c r="D81" s="152"/>
      <c r="E81" s="153"/>
      <c r="F81" s="153"/>
    </row>
    <row r="82" spans="1:6" s="215" customFormat="1" ht="102">
      <c r="A82" s="193"/>
      <c r="B82" s="150" t="s">
        <v>73</v>
      </c>
      <c r="C82" s="151"/>
      <c r="D82" s="152"/>
      <c r="E82" s="153"/>
      <c r="F82" s="153"/>
    </row>
    <row r="83" spans="1:6" s="215" customFormat="1" ht="76.5">
      <c r="A83" s="193"/>
      <c r="B83" s="150" t="s">
        <v>434</v>
      </c>
      <c r="C83" s="151"/>
      <c r="D83" s="152"/>
      <c r="E83" s="153"/>
      <c r="F83" s="153"/>
    </row>
    <row r="84" spans="1:6" s="215" customFormat="1" ht="12.75">
      <c r="A84" s="193"/>
      <c r="B84" s="150"/>
      <c r="C84" s="151"/>
      <c r="D84" s="152"/>
      <c r="E84" s="153"/>
      <c r="F84" s="153"/>
    </row>
    <row r="85" spans="1:6" s="237" customFormat="1" ht="51">
      <c r="A85" s="234" t="s">
        <v>86</v>
      </c>
      <c r="B85" s="220" t="s">
        <v>74</v>
      </c>
      <c r="C85" s="235" t="s">
        <v>28</v>
      </c>
      <c r="D85" s="236">
        <v>3</v>
      </c>
      <c r="E85" s="191"/>
      <c r="F85" s="153">
        <f>E85*D85</f>
        <v>0</v>
      </c>
    </row>
    <row r="86" spans="1:6" s="215" customFormat="1" ht="12.75">
      <c r="A86" s="193"/>
      <c r="B86" s="150"/>
      <c r="C86" s="151"/>
      <c r="D86" s="152"/>
      <c r="E86" s="153"/>
      <c r="F86" s="153"/>
    </row>
    <row r="87" spans="1:6" s="215" customFormat="1" ht="63.75">
      <c r="A87" s="193" t="s">
        <v>87</v>
      </c>
      <c r="B87" s="220" t="s">
        <v>435</v>
      </c>
      <c r="C87" s="151" t="s">
        <v>7</v>
      </c>
      <c r="D87" s="152">
        <v>108.68</v>
      </c>
      <c r="E87" s="191"/>
      <c r="F87" s="153">
        <f>E87*D87</f>
        <v>0</v>
      </c>
    </row>
    <row r="88" spans="1:6" s="215" customFormat="1" ht="12.75">
      <c r="A88" s="193"/>
      <c r="B88" s="150"/>
      <c r="C88" s="151"/>
      <c r="D88" s="152"/>
      <c r="E88" s="153"/>
      <c r="F88" s="153"/>
    </row>
    <row r="89" spans="1:6" s="215" customFormat="1" ht="89.25">
      <c r="A89" s="193" t="s">
        <v>88</v>
      </c>
      <c r="B89" s="220" t="s">
        <v>83</v>
      </c>
      <c r="C89" s="151" t="s">
        <v>13</v>
      </c>
      <c r="D89" s="152">
        <v>48</v>
      </c>
      <c r="E89" s="191"/>
      <c r="F89" s="153">
        <f>E89*D89</f>
        <v>0</v>
      </c>
    </row>
    <row r="90" spans="1:6" s="215" customFormat="1" ht="12.75">
      <c r="A90" s="193"/>
      <c r="B90" s="232"/>
      <c r="C90" s="151"/>
      <c r="D90" s="152"/>
      <c r="E90" s="153"/>
      <c r="F90" s="153"/>
    </row>
    <row r="91" spans="1:6" s="215" customFormat="1" ht="51">
      <c r="A91" s="193" t="s">
        <v>89</v>
      </c>
      <c r="B91" s="220" t="s">
        <v>171</v>
      </c>
      <c r="C91" s="151" t="s">
        <v>28</v>
      </c>
      <c r="D91" s="152">
        <v>1</v>
      </c>
      <c r="E91" s="191"/>
      <c r="F91" s="153">
        <f>E91*D91</f>
        <v>0</v>
      </c>
    </row>
    <row r="92" spans="1:6" s="215" customFormat="1" ht="229.5">
      <c r="A92" s="193"/>
      <c r="B92" s="220" t="s">
        <v>94</v>
      </c>
      <c r="C92" s="151"/>
      <c r="D92" s="152"/>
      <c r="E92" s="153"/>
      <c r="F92" s="153"/>
    </row>
    <row r="93" spans="1:6" s="240" customFormat="1" ht="12.75">
      <c r="A93" s="219"/>
      <c r="B93" s="220"/>
      <c r="C93" s="238"/>
      <c r="D93" s="229"/>
      <c r="E93" s="239"/>
      <c r="F93" s="239"/>
    </row>
    <row r="94" spans="1:6" s="240" customFormat="1" ht="63.75">
      <c r="A94" s="193" t="s">
        <v>93</v>
      </c>
      <c r="B94" s="220" t="s">
        <v>90</v>
      </c>
      <c r="C94" s="215"/>
      <c r="D94" s="215"/>
      <c r="E94" s="215"/>
      <c r="F94" s="215"/>
    </row>
    <row r="95" spans="1:6" s="240" customFormat="1" ht="12.75">
      <c r="A95" s="241" t="s">
        <v>91</v>
      </c>
      <c r="B95" s="220" t="s">
        <v>92</v>
      </c>
      <c r="C95" s="151" t="s">
        <v>28</v>
      </c>
      <c r="D95" s="152">
        <v>1</v>
      </c>
      <c r="E95" s="191"/>
      <c r="F95" s="153">
        <f>E95*D95</f>
        <v>0</v>
      </c>
    </row>
    <row r="96" spans="1:6" s="240" customFormat="1" ht="12.75">
      <c r="A96" s="241"/>
      <c r="B96" s="220"/>
      <c r="C96" s="151"/>
      <c r="D96" s="152"/>
      <c r="E96" s="153"/>
      <c r="F96" s="153"/>
    </row>
    <row r="97" spans="1:6" s="240" customFormat="1" ht="63.75">
      <c r="A97" s="193" t="s">
        <v>547</v>
      </c>
      <c r="B97" s="220" t="s">
        <v>433</v>
      </c>
      <c r="C97" s="215"/>
      <c r="D97" s="215"/>
      <c r="E97" s="215"/>
      <c r="F97" s="215"/>
    </row>
    <row r="98" spans="1:6" s="240" customFormat="1" ht="12.75">
      <c r="A98" s="241" t="s">
        <v>175</v>
      </c>
      <c r="B98" s="220" t="s">
        <v>176</v>
      </c>
      <c r="C98" s="151" t="s">
        <v>28</v>
      </c>
      <c r="D98" s="152">
        <v>3</v>
      </c>
      <c r="E98" s="191"/>
      <c r="F98" s="153">
        <f>E98*D98</f>
        <v>0</v>
      </c>
    </row>
    <row r="99" spans="1:6" s="240" customFormat="1" ht="12.75">
      <c r="A99" s="241"/>
      <c r="B99" s="220"/>
      <c r="C99" s="151"/>
      <c r="D99" s="152"/>
      <c r="E99" s="153"/>
      <c r="F99" s="153"/>
    </row>
    <row r="100" spans="1:6" s="240" customFormat="1" ht="38.25">
      <c r="A100" s="242" t="s">
        <v>548</v>
      </c>
      <c r="B100" s="220" t="s">
        <v>181</v>
      </c>
      <c r="C100" s="151" t="s">
        <v>7</v>
      </c>
      <c r="D100" s="152">
        <f>91+15+17</f>
        <v>123</v>
      </c>
      <c r="E100" s="191"/>
      <c r="F100" s="153">
        <f>E100*D100</f>
        <v>0</v>
      </c>
    </row>
    <row r="101" spans="1:6" s="240" customFormat="1" ht="12.75">
      <c r="A101" s="241"/>
      <c r="B101" s="220"/>
      <c r="C101" s="151"/>
      <c r="D101" s="152"/>
      <c r="E101" s="153"/>
      <c r="F101" s="153"/>
    </row>
    <row r="102" spans="1:6" s="240" customFormat="1" ht="38.25">
      <c r="A102" s="149" t="s">
        <v>170</v>
      </c>
      <c r="B102" s="220" t="s">
        <v>179</v>
      </c>
      <c r="C102" s="151" t="s">
        <v>28</v>
      </c>
      <c r="D102" s="152">
        <v>12</v>
      </c>
      <c r="E102" s="191"/>
      <c r="F102" s="153">
        <f>E102*D102</f>
        <v>0</v>
      </c>
    </row>
    <row r="103" spans="1:6" s="240" customFormat="1" ht="102">
      <c r="A103" s="149"/>
      <c r="B103" s="220" t="s">
        <v>180</v>
      </c>
      <c r="C103" s="151"/>
      <c r="D103" s="152"/>
      <c r="E103" s="153"/>
      <c r="F103" s="153"/>
    </row>
    <row r="104" spans="1:6" s="240" customFormat="1" ht="12.75">
      <c r="A104" s="241"/>
      <c r="B104" s="220"/>
      <c r="C104" s="151"/>
      <c r="D104" s="152"/>
      <c r="E104" s="153"/>
      <c r="F104" s="153"/>
    </row>
    <row r="105" spans="1:6" s="240" customFormat="1" ht="38.25">
      <c r="A105" s="193" t="s">
        <v>178</v>
      </c>
      <c r="B105" s="220" t="s">
        <v>173</v>
      </c>
      <c r="C105" s="151" t="s">
        <v>28</v>
      </c>
      <c r="D105" s="152">
        <v>12</v>
      </c>
      <c r="E105" s="191"/>
      <c r="F105" s="153">
        <f>E105*D105</f>
        <v>0</v>
      </c>
    </row>
    <row r="106" spans="1:6" s="240" customFormat="1" ht="89.25">
      <c r="A106" s="193"/>
      <c r="B106" s="220" t="s">
        <v>174</v>
      </c>
      <c r="C106" s="151"/>
      <c r="D106" s="152"/>
      <c r="E106" s="153"/>
      <c r="F106" s="153"/>
    </row>
    <row r="107" spans="1:6" s="215" customFormat="1" ht="12.75">
      <c r="A107" s="193"/>
      <c r="B107" s="220"/>
      <c r="C107" s="151"/>
      <c r="D107" s="152"/>
      <c r="E107" s="153"/>
      <c r="F107" s="153"/>
    </row>
    <row r="108" spans="1:6" s="215" customFormat="1" ht="35.450000000000003" customHeight="1">
      <c r="A108" s="193" t="s">
        <v>182</v>
      </c>
      <c r="B108" s="220" t="s">
        <v>177</v>
      </c>
      <c r="C108" s="151" t="s">
        <v>28</v>
      </c>
      <c r="D108" s="152">
        <v>1</v>
      </c>
      <c r="E108" s="191"/>
      <c r="F108" s="153">
        <f>E108*D108</f>
        <v>0</v>
      </c>
    </row>
    <row r="109" spans="1:6" s="215" customFormat="1" ht="12.75">
      <c r="A109" s="193"/>
      <c r="B109" s="220"/>
      <c r="C109" s="151"/>
      <c r="D109" s="152"/>
      <c r="E109" s="153"/>
      <c r="F109" s="153"/>
    </row>
    <row r="110" spans="1:6" s="215" customFormat="1" ht="12.75">
      <c r="A110" s="193" t="s">
        <v>183</v>
      </c>
      <c r="B110" s="220" t="s">
        <v>166</v>
      </c>
      <c r="C110" s="151" t="s">
        <v>28</v>
      </c>
      <c r="D110" s="152">
        <v>1</v>
      </c>
      <c r="E110" s="191"/>
      <c r="F110" s="153">
        <f>E110*D110</f>
        <v>0</v>
      </c>
    </row>
    <row r="111" spans="1:6" s="215" customFormat="1" ht="12.75">
      <c r="A111" s="193"/>
      <c r="B111" s="243"/>
      <c r="C111" s="244"/>
      <c r="D111" s="245"/>
      <c r="E111" s="246"/>
      <c r="F111" s="246"/>
    </row>
    <row r="112" spans="1:6" s="146" customFormat="1" ht="17.25" thickBot="1">
      <c r="A112" s="171"/>
      <c r="B112" s="68" t="s">
        <v>468</v>
      </c>
      <c r="C112" s="172"/>
      <c r="D112" s="76"/>
      <c r="E112" s="173"/>
      <c r="F112" s="92">
        <f>SUM(F4:F111)</f>
        <v>0</v>
      </c>
    </row>
    <row r="113" ht="17.25" hidden="1" thickTop="1"/>
  </sheetData>
  <sheetProtection password="CA05" sheet="1" objects="1" scenarios="1" selectLockedCells="1"/>
  <phoneticPr fontId="14" type="noConversion"/>
  <conditionalFormatting sqref="A112 E112">
    <cfRule type="cellIs" dxfId="47" priority="42" stopIfTrue="1" operator="equal">
      <formula>0</formula>
    </cfRule>
  </conditionalFormatting>
  <conditionalFormatting sqref="F5">
    <cfRule type="cellIs" dxfId="46" priority="41" stopIfTrue="1" operator="equal">
      <formula>0</formula>
    </cfRule>
  </conditionalFormatting>
  <conditionalFormatting sqref="F7">
    <cfRule type="cellIs" dxfId="45" priority="40" stopIfTrue="1" operator="equal">
      <formula>0</formula>
    </cfRule>
  </conditionalFormatting>
  <conditionalFormatting sqref="F9">
    <cfRule type="cellIs" dxfId="44" priority="39" stopIfTrue="1" operator="equal">
      <formula>0</formula>
    </cfRule>
  </conditionalFormatting>
  <conditionalFormatting sqref="F11">
    <cfRule type="cellIs" dxfId="43" priority="38" stopIfTrue="1" operator="equal">
      <formula>0</formula>
    </cfRule>
  </conditionalFormatting>
  <conditionalFormatting sqref="F13">
    <cfRule type="cellIs" dxfId="42" priority="37" stopIfTrue="1" operator="equal">
      <formula>0</formula>
    </cfRule>
  </conditionalFormatting>
  <conditionalFormatting sqref="F15">
    <cfRule type="cellIs" dxfId="41" priority="36" stopIfTrue="1" operator="equal">
      <formula>0</formula>
    </cfRule>
  </conditionalFormatting>
  <conditionalFormatting sqref="F17">
    <cfRule type="cellIs" dxfId="40" priority="35" stopIfTrue="1" operator="equal">
      <formula>0</formula>
    </cfRule>
  </conditionalFormatting>
  <conditionalFormatting sqref="F19">
    <cfRule type="cellIs" dxfId="39" priority="34" stopIfTrue="1" operator="equal">
      <formula>0</formula>
    </cfRule>
  </conditionalFormatting>
  <conditionalFormatting sqref="F21">
    <cfRule type="cellIs" dxfId="38" priority="33" stopIfTrue="1" operator="equal">
      <formula>0</formula>
    </cfRule>
  </conditionalFormatting>
  <conditionalFormatting sqref="F23">
    <cfRule type="cellIs" dxfId="37" priority="32" stopIfTrue="1" operator="equal">
      <formula>0</formula>
    </cfRule>
  </conditionalFormatting>
  <conditionalFormatting sqref="F25">
    <cfRule type="cellIs" dxfId="36" priority="31" stopIfTrue="1" operator="equal">
      <formula>0</formula>
    </cfRule>
  </conditionalFormatting>
  <conditionalFormatting sqref="F27">
    <cfRule type="cellIs" dxfId="35" priority="30" stopIfTrue="1" operator="equal">
      <formula>0</formula>
    </cfRule>
  </conditionalFormatting>
  <conditionalFormatting sqref="F30">
    <cfRule type="cellIs" dxfId="34" priority="29" stopIfTrue="1" operator="equal">
      <formula>0</formula>
    </cfRule>
  </conditionalFormatting>
  <conditionalFormatting sqref="F32">
    <cfRule type="cellIs" dxfId="33" priority="28" stopIfTrue="1" operator="equal">
      <formula>0</formula>
    </cfRule>
  </conditionalFormatting>
  <conditionalFormatting sqref="F36">
    <cfRule type="cellIs" dxfId="32" priority="27" stopIfTrue="1" operator="equal">
      <formula>0</formula>
    </cfRule>
  </conditionalFormatting>
  <conditionalFormatting sqref="F39">
    <cfRule type="cellIs" dxfId="31" priority="26" stopIfTrue="1" operator="equal">
      <formula>0</formula>
    </cfRule>
  </conditionalFormatting>
  <conditionalFormatting sqref="F43">
    <cfRule type="cellIs" dxfId="30" priority="25" stopIfTrue="1" operator="equal">
      <formula>0</formula>
    </cfRule>
  </conditionalFormatting>
  <conditionalFormatting sqref="F46">
    <cfRule type="cellIs" dxfId="29" priority="24" stopIfTrue="1" operator="equal">
      <formula>0</formula>
    </cfRule>
  </conditionalFormatting>
  <conditionalFormatting sqref="F50">
    <cfRule type="cellIs" dxfId="28" priority="23" stopIfTrue="1" operator="equal">
      <formula>0</formula>
    </cfRule>
  </conditionalFormatting>
  <conditionalFormatting sqref="F54">
    <cfRule type="cellIs" dxfId="27" priority="22" stopIfTrue="1" operator="equal">
      <formula>0</formula>
    </cfRule>
  </conditionalFormatting>
  <conditionalFormatting sqref="F56">
    <cfRule type="cellIs" dxfId="26" priority="21" stopIfTrue="1" operator="equal">
      <formula>0</formula>
    </cfRule>
  </conditionalFormatting>
  <conditionalFormatting sqref="F59">
    <cfRule type="cellIs" dxfId="25" priority="20" stopIfTrue="1" operator="equal">
      <formula>0</formula>
    </cfRule>
  </conditionalFormatting>
  <conditionalFormatting sqref="F62">
    <cfRule type="cellIs" dxfId="24" priority="19" stopIfTrue="1" operator="equal">
      <formula>0</formula>
    </cfRule>
  </conditionalFormatting>
  <conditionalFormatting sqref="F65">
    <cfRule type="cellIs" dxfId="23" priority="18" stopIfTrue="1" operator="equal">
      <formula>0</formula>
    </cfRule>
  </conditionalFormatting>
  <conditionalFormatting sqref="F67">
    <cfRule type="cellIs" dxfId="22" priority="17" stopIfTrue="1" operator="equal">
      <formula>0</formula>
    </cfRule>
  </conditionalFormatting>
  <conditionalFormatting sqref="F69">
    <cfRule type="cellIs" dxfId="21" priority="16" stopIfTrue="1" operator="equal">
      <formula>0</formula>
    </cfRule>
  </conditionalFormatting>
  <conditionalFormatting sqref="F71">
    <cfRule type="cellIs" dxfId="20" priority="15" stopIfTrue="1" operator="equal">
      <formula>0</formula>
    </cfRule>
  </conditionalFormatting>
  <conditionalFormatting sqref="F73">
    <cfRule type="cellIs" dxfId="19" priority="14" stopIfTrue="1" operator="equal">
      <formula>0</formula>
    </cfRule>
  </conditionalFormatting>
  <conditionalFormatting sqref="F75">
    <cfRule type="cellIs" dxfId="18" priority="13" stopIfTrue="1" operator="equal">
      <formula>0</formula>
    </cfRule>
  </conditionalFormatting>
  <conditionalFormatting sqref="F77">
    <cfRule type="cellIs" dxfId="17" priority="12" stopIfTrue="1" operator="equal">
      <formula>0</formula>
    </cfRule>
  </conditionalFormatting>
  <conditionalFormatting sqref="F85">
    <cfRule type="cellIs" dxfId="16" priority="11" stopIfTrue="1" operator="equal">
      <formula>0</formula>
    </cfRule>
  </conditionalFormatting>
  <conditionalFormatting sqref="F87">
    <cfRule type="cellIs" dxfId="15" priority="10" stopIfTrue="1" operator="equal">
      <formula>0</formula>
    </cfRule>
  </conditionalFormatting>
  <conditionalFormatting sqref="F89">
    <cfRule type="cellIs" dxfId="14" priority="9" stopIfTrue="1" operator="equal">
      <formula>0</formula>
    </cfRule>
  </conditionalFormatting>
  <conditionalFormatting sqref="F91">
    <cfRule type="cellIs" dxfId="13" priority="8" stopIfTrue="1" operator="equal">
      <formula>0</formula>
    </cfRule>
  </conditionalFormatting>
  <conditionalFormatting sqref="F95">
    <cfRule type="cellIs" dxfId="12" priority="7" stopIfTrue="1" operator="equal">
      <formula>0</formula>
    </cfRule>
  </conditionalFormatting>
  <conditionalFormatting sqref="F98">
    <cfRule type="cellIs" dxfId="11" priority="6" stopIfTrue="1" operator="equal">
      <formula>0</formula>
    </cfRule>
  </conditionalFormatting>
  <conditionalFormatting sqref="F100">
    <cfRule type="cellIs" dxfId="10" priority="5" stopIfTrue="1" operator="equal">
      <formula>0</formula>
    </cfRule>
  </conditionalFormatting>
  <conditionalFormatting sqref="F102">
    <cfRule type="cellIs" dxfId="9" priority="4" stopIfTrue="1" operator="equal">
      <formula>0</formula>
    </cfRule>
  </conditionalFormatting>
  <conditionalFormatting sqref="F105">
    <cfRule type="cellIs" dxfId="8" priority="3" stopIfTrue="1" operator="equal">
      <formula>0</formula>
    </cfRule>
  </conditionalFormatting>
  <conditionalFormatting sqref="F108">
    <cfRule type="cellIs" dxfId="7" priority="2" stopIfTrue="1" operator="equal">
      <formula>0</formula>
    </cfRule>
  </conditionalFormatting>
  <conditionalFormatting sqref="F110">
    <cfRule type="cellIs" dxfId="6" priority="1" stopIfTrue="1" operator="equal">
      <formula>0</formula>
    </cfRule>
  </conditionalFormatting>
  <pageMargins left="0.70866141732283472" right="0.70866141732283472" top="0.74803149606299213" bottom="0.74803149606299213" header="0.31496062992125984" footer="0.31496062992125984"/>
  <pageSetup paperSize="9" scale="91" firstPageNumber="0" orientation="portrait" horizontalDpi="300" verticalDpi="300" r:id="rId1"/>
  <headerFooter alignWithMargins="0">
    <oddHeader>&amp;L&amp;"Arial Narrow,Običajno"&amp;10»PRENOVA MESTNEGA SREDIŠČA – 1. Faza« (FAZA 1/2 Trg zmage (1B, 1C))&amp;R&amp;A</oddHeader>
    <oddFooter>&amp;LMESTNA OBČINA MURSKA SOBOTA&amp;RStran &amp;P od &amp;N</oddFooter>
  </headerFooter>
  <rowBreaks count="2" manualBreakCount="2">
    <brk id="86" max="5" man="1"/>
    <brk id="95" max="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7"/>
  <sheetViews>
    <sheetView view="pageBreakPreview" topLeftCell="A10" zoomScaleNormal="100" zoomScaleSheetLayoutView="100" workbookViewId="0">
      <selection activeCell="E11" sqref="E11"/>
    </sheetView>
  </sheetViews>
  <sheetFormatPr defaultColWidth="0" defaultRowHeight="12.75" zeroHeight="1"/>
  <cols>
    <col min="1" max="1" width="7.140625" style="248" customWidth="1"/>
    <col min="2" max="2" width="50.7109375" style="252" customWidth="1"/>
    <col min="3" max="3" width="8.5703125" style="215" customWidth="1"/>
    <col min="4" max="5" width="9.5703125" style="215" customWidth="1"/>
    <col min="6" max="6" width="11.5703125" style="250" customWidth="1"/>
    <col min="7" max="13" width="0" style="215" hidden="1" customWidth="1"/>
    <col min="14" max="16384" width="8.5703125" style="215" hidden="1"/>
  </cols>
  <sheetData>
    <row r="1" spans="1:13" s="10" customFormat="1" ht="15.75">
      <c r="A1" s="102" t="s">
        <v>532</v>
      </c>
      <c r="C1" s="5"/>
      <c r="D1" s="6"/>
      <c r="E1" s="19"/>
      <c r="F1" s="19"/>
      <c r="G1" s="9"/>
      <c r="H1" s="8"/>
      <c r="I1" s="9"/>
      <c r="J1" s="9"/>
      <c r="K1" s="9"/>
      <c r="L1" s="9"/>
      <c r="M1" s="9"/>
    </row>
    <row r="2" spans="1:13" s="10" customFormat="1">
      <c r="A2" s="4"/>
      <c r="C2" s="5"/>
      <c r="D2" s="6"/>
      <c r="E2" s="19"/>
      <c r="F2" s="19"/>
      <c r="G2" s="9"/>
      <c r="H2" s="8"/>
      <c r="I2" s="9"/>
      <c r="J2" s="9"/>
      <c r="K2" s="9"/>
      <c r="L2" s="9"/>
      <c r="M2" s="9"/>
    </row>
    <row r="3" spans="1:13" ht="53.1" customHeight="1">
      <c r="A3" s="291" t="s">
        <v>461</v>
      </c>
      <c r="B3" s="291"/>
      <c r="C3" s="291"/>
      <c r="D3" s="291"/>
      <c r="E3" s="291"/>
      <c r="F3" s="291"/>
    </row>
    <row r="4" spans="1:13" ht="16.5">
      <c r="A4" s="142"/>
      <c r="B4" s="142"/>
      <c r="C4" s="142"/>
      <c r="D4" s="142"/>
      <c r="E4" s="142"/>
      <c r="F4" s="142"/>
    </row>
    <row r="5" spans="1:13" ht="62.45" customHeight="1">
      <c r="A5" s="291" t="s">
        <v>431</v>
      </c>
      <c r="B5" s="291"/>
      <c r="C5" s="291"/>
      <c r="D5" s="291"/>
      <c r="E5" s="291"/>
      <c r="F5" s="291"/>
    </row>
    <row r="6" spans="1:13" ht="16.5">
      <c r="A6" s="247"/>
      <c r="B6" s="247"/>
      <c r="C6" s="247"/>
      <c r="D6" s="247"/>
      <c r="E6" s="247"/>
      <c r="F6" s="247"/>
    </row>
    <row r="7" spans="1:13" s="146" customFormat="1" ht="17.25" thickBot="1">
      <c r="A7" s="213" t="s">
        <v>432</v>
      </c>
      <c r="B7" s="144" t="s">
        <v>2</v>
      </c>
      <c r="C7" s="145" t="s">
        <v>3</v>
      </c>
      <c r="D7" s="145" t="s">
        <v>4</v>
      </c>
      <c r="E7" s="145" t="s">
        <v>5</v>
      </c>
      <c r="F7" s="145" t="s">
        <v>6</v>
      </c>
    </row>
    <row r="8" spans="1:13" ht="13.5" thickTop="1">
      <c r="B8" s="249"/>
    </row>
    <row r="9" spans="1:13">
      <c r="A9" s="251" t="s">
        <v>195</v>
      </c>
      <c r="B9" s="293" t="s">
        <v>194</v>
      </c>
      <c r="C9" s="293"/>
      <c r="D9" s="293"/>
      <c r="E9" s="293"/>
      <c r="F9" s="293"/>
    </row>
    <row r="10" spans="1:13" ht="51" customHeight="1">
      <c r="A10" s="193" t="s">
        <v>196</v>
      </c>
      <c r="B10" s="150" t="s">
        <v>197</v>
      </c>
      <c r="C10" s="151" t="s">
        <v>13</v>
      </c>
      <c r="D10" s="152">
        <v>6</v>
      </c>
      <c r="E10" s="191"/>
      <c r="F10" s="153">
        <f t="shared" ref="F10:F15" si="0">E10*D10</f>
        <v>0</v>
      </c>
    </row>
    <row r="11" spans="1:13" ht="53.1" customHeight="1">
      <c r="A11" s="193" t="s">
        <v>198</v>
      </c>
      <c r="B11" s="150" t="s">
        <v>199</v>
      </c>
      <c r="C11" s="151" t="s">
        <v>10</v>
      </c>
      <c r="D11" s="152">
        <v>120</v>
      </c>
      <c r="E11" s="191"/>
      <c r="F11" s="153">
        <f t="shared" si="0"/>
        <v>0</v>
      </c>
    </row>
    <row r="12" spans="1:13" ht="102.6" customHeight="1">
      <c r="A12" s="193" t="s">
        <v>200</v>
      </c>
      <c r="B12" s="150" t="s">
        <v>551</v>
      </c>
      <c r="C12" s="151" t="s">
        <v>201</v>
      </c>
      <c r="D12" s="152">
        <v>32</v>
      </c>
      <c r="E12" s="191"/>
      <c r="F12" s="153">
        <f t="shared" si="0"/>
        <v>0</v>
      </c>
    </row>
    <row r="13" spans="1:13" ht="97.15" customHeight="1">
      <c r="A13" s="193" t="s">
        <v>202</v>
      </c>
      <c r="B13" s="150" t="s">
        <v>550</v>
      </c>
      <c r="C13" s="151" t="s">
        <v>13</v>
      </c>
      <c r="D13" s="152">
        <v>388</v>
      </c>
      <c r="E13" s="191"/>
      <c r="F13" s="153">
        <f t="shared" si="0"/>
        <v>0</v>
      </c>
    </row>
    <row r="14" spans="1:13" ht="141.94999999999999" customHeight="1">
      <c r="A14" s="193" t="s">
        <v>203</v>
      </c>
      <c r="B14" s="150" t="s">
        <v>549</v>
      </c>
      <c r="C14" s="151" t="s">
        <v>13</v>
      </c>
      <c r="D14" s="152">
        <v>3</v>
      </c>
      <c r="E14" s="191"/>
      <c r="F14" s="153">
        <f t="shared" si="0"/>
        <v>0</v>
      </c>
    </row>
    <row r="15" spans="1:13" ht="89.25">
      <c r="A15" s="193" t="s">
        <v>204</v>
      </c>
      <c r="B15" s="150" t="s">
        <v>205</v>
      </c>
      <c r="C15" s="151" t="s">
        <v>10</v>
      </c>
      <c r="D15" s="152">
        <v>4600</v>
      </c>
      <c r="E15" s="191"/>
      <c r="F15" s="153">
        <f t="shared" si="0"/>
        <v>0</v>
      </c>
    </row>
    <row r="16" spans="1:13" ht="13.5" thickBot="1">
      <c r="A16" s="171"/>
      <c r="B16" s="68" t="s">
        <v>469</v>
      </c>
      <c r="C16" s="172"/>
      <c r="D16" s="76"/>
      <c r="E16" s="173"/>
      <c r="F16" s="92">
        <f>SUM(F10:F15)</f>
        <v>0</v>
      </c>
    </row>
    <row r="17" spans="2:2" ht="13.5" hidden="1" thickTop="1">
      <c r="B17" s="249"/>
    </row>
  </sheetData>
  <sheetProtection password="CA05" sheet="1" objects="1" scenarios="1" selectLockedCells="1"/>
  <mergeCells count="3">
    <mergeCell ref="B9:F9"/>
    <mergeCell ref="A3:F3"/>
    <mergeCell ref="A5:F5"/>
  </mergeCells>
  <conditionalFormatting sqref="E3:F7 F10:F15">
    <cfRule type="cellIs" dxfId="5" priority="6" stopIfTrue="1" operator="equal">
      <formula>0</formula>
    </cfRule>
  </conditionalFormatting>
  <conditionalFormatting sqref="A16 E16">
    <cfRule type="cellIs" dxfId="4" priority="1" stopIfTrue="1" operator="equal">
      <formula>0</formula>
    </cfRule>
  </conditionalFormatting>
  <pageMargins left="0.70866141732283472" right="0.70866141732283472" top="0.74803149606299213" bottom="0.74803149606299213" header="0.31496062992125984" footer="0.31496062992125984"/>
  <pageSetup paperSize="9" scale="91" orientation="portrait" horizontalDpi="300" verticalDpi="300" r:id="rId1"/>
  <headerFooter alignWithMargins="0">
    <oddHeader>&amp;L&amp;"Arial Narrow,Običajno"&amp;10»PRENOVA MESTNEGA SREDIŠČA – 1. Faza« (FAZA 1/2 Trg zmage (1B, 1C))&amp;R&amp;A</oddHeader>
    <oddFooter>&amp;LMESTNA OBČINA MURSKA SOBOTA&amp;RStran &amp;P od &amp;N</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140"/>
  <sheetViews>
    <sheetView view="pageBreakPreview" topLeftCell="A66" zoomScaleNormal="100" zoomScaleSheetLayoutView="100" zoomScalePageLayoutView="130" workbookViewId="0">
      <selection activeCell="E87" sqref="E87"/>
    </sheetView>
  </sheetViews>
  <sheetFormatPr defaultColWidth="0" defaultRowHeight="12.75" zeroHeight="1"/>
  <cols>
    <col min="1" max="1" width="7.140625" style="207" customWidth="1"/>
    <col min="2" max="2" width="50.7109375" style="208" customWidth="1"/>
    <col min="3" max="3" width="8.5703125" style="209" customWidth="1"/>
    <col min="4" max="4" width="9.5703125" style="210" customWidth="1"/>
    <col min="5" max="5" width="9.5703125" style="211" customWidth="1"/>
    <col min="6" max="6" width="11.5703125" style="212" customWidth="1"/>
    <col min="7" max="7" width="9" style="10" hidden="1" customWidth="1"/>
    <col min="8" max="8" width="11" style="10" hidden="1" customWidth="1"/>
    <col min="9" max="12" width="0" style="10" hidden="1" customWidth="1"/>
    <col min="13" max="16384" width="9" style="10" hidden="1"/>
  </cols>
  <sheetData>
    <row r="1" spans="1:12" ht="15.75">
      <c r="A1" s="102" t="s">
        <v>531</v>
      </c>
      <c r="B1" s="10"/>
      <c r="C1" s="5"/>
      <c r="D1" s="6"/>
      <c r="E1" s="7"/>
      <c r="F1" s="7"/>
      <c r="G1" s="8"/>
      <c r="H1" s="9"/>
      <c r="I1" s="9"/>
      <c r="J1" s="9"/>
      <c r="K1" s="9"/>
      <c r="L1" s="9"/>
    </row>
    <row r="2" spans="1:12">
      <c r="A2" s="3"/>
      <c r="B2" s="4"/>
      <c r="C2" s="5"/>
      <c r="D2" s="6"/>
      <c r="E2" s="7"/>
      <c r="F2" s="7"/>
      <c r="G2" s="8"/>
      <c r="H2" s="9"/>
      <c r="I2" s="9"/>
      <c r="J2" s="9"/>
      <c r="K2" s="9"/>
      <c r="L2" s="9"/>
    </row>
    <row r="3" spans="1:12">
      <c r="A3" s="93" t="s">
        <v>95</v>
      </c>
      <c r="B3" s="10"/>
      <c r="C3" s="5"/>
      <c r="D3" s="6"/>
      <c r="E3" s="7"/>
      <c r="F3" s="7"/>
      <c r="G3" s="11"/>
    </row>
    <row r="4" spans="1:12" s="13" customFormat="1" ht="33.950000000000003" customHeight="1">
      <c r="A4" s="291" t="s">
        <v>462</v>
      </c>
      <c r="B4" s="291"/>
      <c r="C4" s="291"/>
      <c r="D4" s="291"/>
      <c r="E4" s="291"/>
      <c r="F4" s="291"/>
    </row>
    <row r="5" spans="1:12" s="13" customFormat="1">
      <c r="A5" s="14"/>
      <c r="B5" s="15"/>
      <c r="C5" s="16"/>
      <c r="D5" s="20"/>
      <c r="E5" s="20"/>
    </row>
    <row r="6" spans="1:12" s="13" customFormat="1" ht="31.9" customHeight="1">
      <c r="A6" s="291" t="s">
        <v>463</v>
      </c>
      <c r="B6" s="291"/>
      <c r="C6" s="291"/>
      <c r="D6" s="291"/>
      <c r="E6" s="291"/>
      <c r="F6" s="291"/>
    </row>
    <row r="7" spans="1:12" s="13" customFormat="1">
      <c r="A7" s="14"/>
      <c r="B7" s="15"/>
      <c r="C7" s="16"/>
      <c r="D7" s="20"/>
      <c r="E7" s="20"/>
    </row>
    <row r="8" spans="1:12" s="13" customFormat="1" ht="36" customHeight="1">
      <c r="A8" s="291" t="s">
        <v>426</v>
      </c>
      <c r="B8" s="291"/>
      <c r="C8" s="291"/>
      <c r="D8" s="291"/>
      <c r="E8" s="291"/>
      <c r="F8" s="291"/>
    </row>
    <row r="9" spans="1:12" s="13" customFormat="1">
      <c r="A9" s="14"/>
      <c r="B9" s="15"/>
      <c r="C9" s="16"/>
      <c r="D9" s="20"/>
      <c r="E9" s="20"/>
    </row>
    <row r="10" spans="1:12" s="13" customFormat="1" ht="51.6" customHeight="1">
      <c r="A10" s="291" t="s">
        <v>427</v>
      </c>
      <c r="B10" s="291"/>
      <c r="C10" s="291"/>
      <c r="D10" s="291"/>
      <c r="E10" s="291"/>
      <c r="F10" s="291"/>
    </row>
    <row r="11" spans="1:12">
      <c r="A11" s="3"/>
      <c r="B11" s="12"/>
      <c r="C11" s="5"/>
      <c r="D11" s="6"/>
      <c r="E11" s="7"/>
      <c r="F11" s="7"/>
      <c r="G11" s="11"/>
    </row>
    <row r="12" spans="1:12" s="146" customFormat="1" ht="17.25" thickBot="1">
      <c r="A12" s="213" t="s">
        <v>432</v>
      </c>
      <c r="B12" s="144" t="s">
        <v>2</v>
      </c>
      <c r="C12" s="145" t="s">
        <v>3</v>
      </c>
      <c r="D12" s="145" t="s">
        <v>4</v>
      </c>
      <c r="E12" s="145" t="s">
        <v>5</v>
      </c>
      <c r="F12" s="145" t="s">
        <v>6</v>
      </c>
    </row>
    <row r="13" spans="1:12" ht="13.5" thickTop="1">
      <c r="A13" s="3"/>
      <c r="B13" s="12"/>
      <c r="C13" s="5"/>
      <c r="D13" s="6"/>
      <c r="E13" s="7"/>
      <c r="F13" s="7"/>
      <c r="G13" s="11"/>
    </row>
    <row r="14" spans="1:12">
      <c r="A14" s="99" t="s">
        <v>465</v>
      </c>
      <c r="B14" s="93" t="s">
        <v>464</v>
      </c>
      <c r="C14" s="5"/>
      <c r="D14" s="6"/>
      <c r="E14" s="7"/>
      <c r="F14" s="7"/>
      <c r="G14" s="11"/>
    </row>
    <row r="15" spans="1:12">
      <c r="A15" s="97"/>
      <c r="B15" s="12"/>
      <c r="C15" s="5"/>
      <c r="D15" s="6"/>
      <c r="E15" s="7"/>
      <c r="F15" s="7"/>
      <c r="G15" s="11"/>
    </row>
    <row r="16" spans="1:12">
      <c r="A16" s="97"/>
      <c r="B16" s="12"/>
      <c r="C16" s="5"/>
      <c r="D16" s="6"/>
      <c r="E16" s="7"/>
      <c r="F16" s="7"/>
      <c r="G16" s="11"/>
    </row>
    <row r="17" spans="1:7" s="198" customFormat="1" ht="25.5">
      <c r="A17" s="196">
        <v>1</v>
      </c>
      <c r="B17" s="150" t="s">
        <v>109</v>
      </c>
      <c r="C17" s="151" t="s">
        <v>96</v>
      </c>
      <c r="D17" s="152" t="s">
        <v>108</v>
      </c>
      <c r="E17" s="153"/>
      <c r="F17" s="153"/>
    </row>
    <row r="18" spans="1:7" s="198" customFormat="1">
      <c r="A18" s="196"/>
      <c r="B18" s="150" t="s">
        <v>110</v>
      </c>
      <c r="C18" s="151" t="s">
        <v>98</v>
      </c>
      <c r="D18" s="152">
        <v>90</v>
      </c>
      <c r="E18" s="191"/>
      <c r="F18" s="153" t="str">
        <f t="shared" ref="F18:F24" si="0">IF((D18*E18)=0," ",(D18*E18))</f>
        <v xml:space="preserve"> </v>
      </c>
    </row>
    <row r="19" spans="1:7" s="198" customFormat="1">
      <c r="A19" s="196"/>
      <c r="B19" s="150" t="s">
        <v>111</v>
      </c>
      <c r="C19" s="151" t="s">
        <v>98</v>
      </c>
      <c r="D19" s="152">
        <v>170</v>
      </c>
      <c r="E19" s="191"/>
      <c r="F19" s="153" t="str">
        <f t="shared" si="0"/>
        <v xml:space="preserve"> </v>
      </c>
    </row>
    <row r="20" spans="1:7" s="198" customFormat="1">
      <c r="A20" s="196"/>
      <c r="B20" s="150" t="s">
        <v>112</v>
      </c>
      <c r="C20" s="151" t="s">
        <v>98</v>
      </c>
      <c r="D20" s="152">
        <v>420</v>
      </c>
      <c r="E20" s="191"/>
      <c r="F20" s="153" t="str">
        <f t="shared" si="0"/>
        <v xml:space="preserve"> </v>
      </c>
    </row>
    <row r="21" spans="1:7" s="198" customFormat="1">
      <c r="A21" s="196"/>
      <c r="B21" s="150" t="s">
        <v>113</v>
      </c>
      <c r="C21" s="151" t="s">
        <v>98</v>
      </c>
      <c r="D21" s="152">
        <v>620</v>
      </c>
      <c r="E21" s="191"/>
      <c r="F21" s="153" t="str">
        <f t="shared" si="0"/>
        <v xml:space="preserve"> </v>
      </c>
    </row>
    <row r="22" spans="1:7" s="198" customFormat="1">
      <c r="A22" s="196"/>
      <c r="B22" s="150" t="s">
        <v>114</v>
      </c>
      <c r="C22" s="151" t="s">
        <v>98</v>
      </c>
      <c r="D22" s="152">
        <v>370</v>
      </c>
      <c r="E22" s="191"/>
      <c r="F22" s="153" t="str">
        <f>IF((D22*E22)=0," ",(D22*E22))</f>
        <v xml:space="preserve"> </v>
      </c>
    </row>
    <row r="23" spans="1:7" s="198" customFormat="1">
      <c r="A23" s="196"/>
      <c r="B23" s="150" t="s">
        <v>115</v>
      </c>
      <c r="C23" s="151" t="s">
        <v>98</v>
      </c>
      <c r="D23" s="152">
        <v>270</v>
      </c>
      <c r="E23" s="191"/>
      <c r="F23" s="153" t="str">
        <f t="shared" si="0"/>
        <v xml:space="preserve"> </v>
      </c>
    </row>
    <row r="24" spans="1:7" s="198" customFormat="1" ht="25.5">
      <c r="A24" s="196"/>
      <c r="B24" s="150" t="s">
        <v>116</v>
      </c>
      <c r="C24" s="151" t="s">
        <v>98</v>
      </c>
      <c r="D24" s="152">
        <v>90</v>
      </c>
      <c r="E24" s="191"/>
      <c r="F24" s="153" t="str">
        <f t="shared" si="0"/>
        <v xml:space="preserve"> </v>
      </c>
    </row>
    <row r="25" spans="1:7">
      <c r="A25" s="196"/>
      <c r="B25" s="150"/>
      <c r="C25" s="151"/>
      <c r="D25" s="152"/>
      <c r="E25" s="153"/>
      <c r="F25" s="153"/>
      <c r="G25" s="11"/>
    </row>
    <row r="26" spans="1:7" ht="216.75">
      <c r="A26" s="196">
        <f>1+A17</f>
        <v>2</v>
      </c>
      <c r="B26" s="150" t="s">
        <v>437</v>
      </c>
      <c r="C26" s="151" t="s">
        <v>28</v>
      </c>
      <c r="D26" s="152">
        <v>8</v>
      </c>
      <c r="E26" s="191"/>
      <c r="F26" s="153" t="str">
        <f>IF((D26*E26)=0," ",(D26*E26))</f>
        <v xml:space="preserve"> </v>
      </c>
      <c r="G26" s="11"/>
    </row>
    <row r="27" spans="1:7">
      <c r="A27" s="196"/>
      <c r="B27" s="150"/>
      <c r="C27" s="151"/>
      <c r="D27" s="152"/>
      <c r="E27" s="153"/>
      <c r="F27" s="153"/>
      <c r="G27" s="11"/>
    </row>
    <row r="28" spans="1:7" ht="51">
      <c r="A28" s="196">
        <f>1+A26</f>
        <v>3</v>
      </c>
      <c r="B28" s="150" t="s">
        <v>123</v>
      </c>
      <c r="C28" s="151" t="s">
        <v>13</v>
      </c>
      <c r="D28" s="152">
        <v>1</v>
      </c>
      <c r="E28" s="191"/>
      <c r="F28" s="153" t="str">
        <f>IF((D28*E28)=0," ",(D28*E28))</f>
        <v xml:space="preserve"> </v>
      </c>
      <c r="G28" s="11"/>
    </row>
    <row r="29" spans="1:7" ht="25.5">
      <c r="A29" s="196"/>
      <c r="B29" s="150" t="s">
        <v>124</v>
      </c>
      <c r="C29" s="151" t="s">
        <v>13</v>
      </c>
      <c r="D29" s="253">
        <v>1</v>
      </c>
      <c r="E29" s="153"/>
      <c r="F29" s="153"/>
      <c r="G29" s="11"/>
    </row>
    <row r="30" spans="1:7" ht="51">
      <c r="A30" s="196"/>
      <c r="B30" s="150" t="s">
        <v>125</v>
      </c>
      <c r="C30" s="151" t="s">
        <v>13</v>
      </c>
      <c r="D30" s="253">
        <v>1</v>
      </c>
      <c r="E30" s="153"/>
      <c r="F30" s="153"/>
      <c r="G30" s="11"/>
    </row>
    <row r="31" spans="1:7">
      <c r="A31" s="196"/>
      <c r="B31" s="150" t="s">
        <v>126</v>
      </c>
      <c r="C31" s="151" t="s">
        <v>13</v>
      </c>
      <c r="D31" s="253">
        <v>1</v>
      </c>
      <c r="E31" s="153"/>
      <c r="F31" s="153"/>
      <c r="G31" s="11"/>
    </row>
    <row r="32" spans="1:7">
      <c r="A32" s="196"/>
      <c r="B32" s="150" t="s">
        <v>127</v>
      </c>
      <c r="C32" s="151" t="s">
        <v>13</v>
      </c>
      <c r="D32" s="253">
        <v>7</v>
      </c>
      <c r="E32" s="153"/>
      <c r="F32" s="153"/>
      <c r="G32" s="11"/>
    </row>
    <row r="33" spans="1:7">
      <c r="A33" s="196"/>
      <c r="B33" s="150" t="s">
        <v>128</v>
      </c>
      <c r="C33" s="151" t="s">
        <v>13</v>
      </c>
      <c r="D33" s="253">
        <v>1</v>
      </c>
      <c r="E33" s="153"/>
      <c r="F33" s="153"/>
      <c r="G33" s="11"/>
    </row>
    <row r="34" spans="1:7">
      <c r="A34" s="196"/>
      <c r="B34" s="150" t="s">
        <v>129</v>
      </c>
      <c r="C34" s="151" t="s">
        <v>13</v>
      </c>
      <c r="D34" s="253">
        <v>1</v>
      </c>
      <c r="E34" s="153"/>
      <c r="F34" s="153"/>
      <c r="G34" s="11"/>
    </row>
    <row r="35" spans="1:7">
      <c r="A35" s="196"/>
      <c r="B35" s="150" t="s">
        <v>130</v>
      </c>
      <c r="C35" s="151" t="s">
        <v>13</v>
      </c>
      <c r="D35" s="253">
        <v>2</v>
      </c>
      <c r="E35" s="153"/>
      <c r="F35" s="153"/>
      <c r="G35" s="11"/>
    </row>
    <row r="36" spans="1:7">
      <c r="A36" s="196"/>
      <c r="B36" s="150" t="s">
        <v>131</v>
      </c>
      <c r="C36" s="151" t="s">
        <v>13</v>
      </c>
      <c r="D36" s="253">
        <v>1</v>
      </c>
      <c r="E36" s="153"/>
      <c r="F36" s="153"/>
      <c r="G36" s="11"/>
    </row>
    <row r="37" spans="1:7">
      <c r="A37" s="196"/>
      <c r="B37" s="150" t="s">
        <v>132</v>
      </c>
      <c r="C37" s="151" t="s">
        <v>13</v>
      </c>
      <c r="D37" s="253">
        <v>3</v>
      </c>
      <c r="E37" s="153"/>
      <c r="F37" s="153"/>
      <c r="G37" s="11"/>
    </row>
    <row r="38" spans="1:7">
      <c r="A38" s="196"/>
      <c r="B38" s="150" t="s">
        <v>133</v>
      </c>
      <c r="C38" s="151" t="s">
        <v>13</v>
      </c>
      <c r="D38" s="253">
        <v>9</v>
      </c>
      <c r="E38" s="153"/>
      <c r="F38" s="153"/>
      <c r="G38" s="11"/>
    </row>
    <row r="39" spans="1:7">
      <c r="A39" s="196"/>
      <c r="B39" s="150" t="s">
        <v>134</v>
      </c>
      <c r="C39" s="151" t="s">
        <v>13</v>
      </c>
      <c r="D39" s="253">
        <v>1</v>
      </c>
      <c r="E39" s="153"/>
      <c r="F39" s="153"/>
      <c r="G39" s="11"/>
    </row>
    <row r="40" spans="1:7">
      <c r="A40" s="196"/>
      <c r="B40" s="150" t="s">
        <v>135</v>
      </c>
      <c r="C40" s="151" t="s">
        <v>13</v>
      </c>
      <c r="D40" s="253">
        <v>7</v>
      </c>
      <c r="E40" s="153"/>
      <c r="F40" s="153"/>
      <c r="G40" s="11"/>
    </row>
    <row r="41" spans="1:7">
      <c r="A41" s="196"/>
      <c r="B41" s="150" t="s">
        <v>136</v>
      </c>
      <c r="C41" s="151" t="s">
        <v>13</v>
      </c>
      <c r="D41" s="253">
        <v>3</v>
      </c>
      <c r="E41" s="153"/>
      <c r="F41" s="153"/>
      <c r="G41" s="11"/>
    </row>
    <row r="42" spans="1:7">
      <c r="A42" s="196"/>
      <c r="B42" s="150" t="s">
        <v>137</v>
      </c>
      <c r="C42" s="151" t="s">
        <v>13</v>
      </c>
      <c r="D42" s="253">
        <v>1</v>
      </c>
      <c r="E42" s="153"/>
      <c r="F42" s="153"/>
      <c r="G42" s="11"/>
    </row>
    <row r="43" spans="1:7">
      <c r="A43" s="196"/>
      <c r="B43" s="150" t="s">
        <v>138</v>
      </c>
      <c r="C43" s="151" t="s">
        <v>13</v>
      </c>
      <c r="D43" s="253">
        <v>3</v>
      </c>
      <c r="E43" s="153"/>
      <c r="F43" s="153"/>
      <c r="G43" s="11"/>
    </row>
    <row r="44" spans="1:7">
      <c r="A44" s="196"/>
      <c r="B44" s="150" t="s">
        <v>139</v>
      </c>
      <c r="C44" s="151" t="s">
        <v>13</v>
      </c>
      <c r="D44" s="253">
        <v>1</v>
      </c>
      <c r="E44" s="153"/>
      <c r="F44" s="153"/>
      <c r="G44" s="11"/>
    </row>
    <row r="45" spans="1:7">
      <c r="A45" s="196"/>
      <c r="B45" s="150" t="s">
        <v>140</v>
      </c>
      <c r="C45" s="151" t="s">
        <v>13</v>
      </c>
      <c r="D45" s="253">
        <v>1</v>
      </c>
      <c r="E45" s="153"/>
      <c r="F45" s="153"/>
      <c r="G45" s="11"/>
    </row>
    <row r="46" spans="1:7">
      <c r="A46" s="196"/>
      <c r="B46" s="150" t="s">
        <v>141</v>
      </c>
      <c r="C46" s="151" t="s">
        <v>13</v>
      </c>
      <c r="D46" s="253">
        <v>2</v>
      </c>
      <c r="E46" s="153"/>
      <c r="F46" s="153"/>
      <c r="G46" s="11"/>
    </row>
    <row r="47" spans="1:7">
      <c r="A47" s="196"/>
      <c r="B47" s="150" t="s">
        <v>142</v>
      </c>
      <c r="C47" s="151" t="s">
        <v>13</v>
      </c>
      <c r="D47" s="253">
        <v>1</v>
      </c>
      <c r="E47" s="153"/>
      <c r="F47" s="153"/>
      <c r="G47" s="11"/>
    </row>
    <row r="48" spans="1:7">
      <c r="A48" s="196"/>
      <c r="B48" s="150" t="s">
        <v>143</v>
      </c>
      <c r="C48" s="151" t="s">
        <v>13</v>
      </c>
      <c r="D48" s="253">
        <v>4</v>
      </c>
      <c r="E48" s="153"/>
      <c r="F48" s="153"/>
      <c r="G48" s="11"/>
    </row>
    <row r="49" spans="1:7" ht="25.5">
      <c r="A49" s="196"/>
      <c r="B49" s="150" t="s">
        <v>144</v>
      </c>
      <c r="C49" s="151" t="s">
        <v>13</v>
      </c>
      <c r="D49" s="253">
        <v>1</v>
      </c>
      <c r="E49" s="153"/>
      <c r="F49" s="153"/>
      <c r="G49" s="11"/>
    </row>
    <row r="50" spans="1:7">
      <c r="A50" s="196"/>
      <c r="B50" s="150"/>
      <c r="C50" s="151"/>
      <c r="D50" s="152"/>
      <c r="E50" s="153"/>
      <c r="F50" s="153"/>
      <c r="G50" s="11"/>
    </row>
    <row r="51" spans="1:7" ht="51">
      <c r="A51" s="196">
        <f>1+A28</f>
        <v>4</v>
      </c>
      <c r="B51" s="150" t="s">
        <v>145</v>
      </c>
      <c r="C51" s="151" t="s">
        <v>13</v>
      </c>
      <c r="D51" s="152">
        <v>1</v>
      </c>
      <c r="E51" s="191"/>
      <c r="F51" s="153" t="str">
        <f>IF((D51*E51)=0," ",(D51*E51))</f>
        <v xml:space="preserve"> </v>
      </c>
      <c r="G51" s="11"/>
    </row>
    <row r="52" spans="1:7" ht="25.5">
      <c r="A52" s="196"/>
      <c r="B52" s="150" t="s">
        <v>124</v>
      </c>
      <c r="C52" s="151" t="s">
        <v>13</v>
      </c>
      <c r="D52" s="253">
        <v>1</v>
      </c>
      <c r="E52" s="153"/>
      <c r="F52" s="153"/>
      <c r="G52" s="11"/>
    </row>
    <row r="53" spans="1:7" ht="51">
      <c r="A53" s="196"/>
      <c r="B53" s="150" t="s">
        <v>146</v>
      </c>
      <c r="C53" s="151" t="s">
        <v>13</v>
      </c>
      <c r="D53" s="253">
        <v>1</v>
      </c>
      <c r="E53" s="153"/>
      <c r="F53" s="153"/>
      <c r="G53" s="11"/>
    </row>
    <row r="54" spans="1:7">
      <c r="A54" s="196"/>
      <c r="B54" s="150" t="s">
        <v>147</v>
      </c>
      <c r="C54" s="151" t="s">
        <v>13</v>
      </c>
      <c r="D54" s="253">
        <v>1</v>
      </c>
      <c r="E54" s="153"/>
      <c r="F54" s="153"/>
      <c r="G54" s="11"/>
    </row>
    <row r="55" spans="1:7">
      <c r="A55" s="196"/>
      <c r="B55" s="150" t="s">
        <v>127</v>
      </c>
      <c r="C55" s="151" t="s">
        <v>13</v>
      </c>
      <c r="D55" s="253">
        <v>4</v>
      </c>
      <c r="E55" s="153"/>
      <c r="F55" s="153"/>
      <c r="G55" s="11"/>
    </row>
    <row r="56" spans="1:7">
      <c r="A56" s="196"/>
      <c r="B56" s="150" t="s">
        <v>128</v>
      </c>
      <c r="C56" s="151" t="s">
        <v>13</v>
      </c>
      <c r="D56" s="253">
        <v>1</v>
      </c>
      <c r="E56" s="153"/>
      <c r="F56" s="153"/>
      <c r="G56" s="11"/>
    </row>
    <row r="57" spans="1:7">
      <c r="A57" s="196"/>
      <c r="B57" s="150" t="s">
        <v>129</v>
      </c>
      <c r="C57" s="151" t="s">
        <v>13</v>
      </c>
      <c r="D57" s="253">
        <v>1</v>
      </c>
      <c r="E57" s="153"/>
      <c r="F57" s="153"/>
      <c r="G57" s="11"/>
    </row>
    <row r="58" spans="1:7">
      <c r="A58" s="196"/>
      <c r="B58" s="150" t="s">
        <v>130</v>
      </c>
      <c r="C58" s="151" t="s">
        <v>13</v>
      </c>
      <c r="D58" s="253">
        <v>2</v>
      </c>
      <c r="E58" s="153"/>
      <c r="F58" s="153"/>
      <c r="G58" s="11"/>
    </row>
    <row r="59" spans="1:7">
      <c r="A59" s="196"/>
      <c r="B59" s="150" t="s">
        <v>131</v>
      </c>
      <c r="C59" s="151" t="s">
        <v>13</v>
      </c>
      <c r="D59" s="253">
        <v>1</v>
      </c>
      <c r="E59" s="153"/>
      <c r="F59" s="153"/>
      <c r="G59" s="11"/>
    </row>
    <row r="60" spans="1:7">
      <c r="A60" s="196"/>
      <c r="B60" s="150" t="s">
        <v>132</v>
      </c>
      <c r="C60" s="151" t="s">
        <v>13</v>
      </c>
      <c r="D60" s="253">
        <v>1</v>
      </c>
      <c r="E60" s="153"/>
      <c r="F60" s="153"/>
      <c r="G60" s="11"/>
    </row>
    <row r="61" spans="1:7">
      <c r="A61" s="196"/>
      <c r="B61" s="150" t="s">
        <v>133</v>
      </c>
      <c r="C61" s="151" t="s">
        <v>13</v>
      </c>
      <c r="D61" s="253">
        <v>3</v>
      </c>
      <c r="E61" s="153"/>
      <c r="F61" s="153"/>
      <c r="G61" s="11"/>
    </row>
    <row r="62" spans="1:7">
      <c r="A62" s="196"/>
      <c r="B62" s="150" t="s">
        <v>134</v>
      </c>
      <c r="C62" s="151" t="s">
        <v>13</v>
      </c>
      <c r="D62" s="253">
        <v>1</v>
      </c>
      <c r="E62" s="153"/>
      <c r="F62" s="153"/>
      <c r="G62" s="11"/>
    </row>
    <row r="63" spans="1:7">
      <c r="A63" s="196"/>
      <c r="B63" s="150" t="s">
        <v>148</v>
      </c>
      <c r="C63" s="151" t="s">
        <v>13</v>
      </c>
      <c r="D63" s="253">
        <v>1</v>
      </c>
      <c r="E63" s="153"/>
      <c r="F63" s="153"/>
      <c r="G63" s="11"/>
    </row>
    <row r="64" spans="1:7">
      <c r="A64" s="196"/>
      <c r="B64" s="150" t="s">
        <v>135</v>
      </c>
      <c r="C64" s="151" t="s">
        <v>13</v>
      </c>
      <c r="D64" s="253">
        <v>5</v>
      </c>
      <c r="E64" s="153"/>
      <c r="F64" s="153"/>
      <c r="G64" s="11"/>
    </row>
    <row r="65" spans="1:7">
      <c r="A65" s="196"/>
      <c r="B65" s="150" t="s">
        <v>136</v>
      </c>
      <c r="C65" s="151" t="s">
        <v>13</v>
      </c>
      <c r="D65" s="253">
        <v>2</v>
      </c>
      <c r="E65" s="153"/>
      <c r="F65" s="153"/>
      <c r="G65" s="11"/>
    </row>
    <row r="66" spans="1:7">
      <c r="A66" s="196"/>
      <c r="B66" s="150" t="s">
        <v>137</v>
      </c>
      <c r="C66" s="151" t="s">
        <v>13</v>
      </c>
      <c r="D66" s="253">
        <v>1</v>
      </c>
      <c r="E66" s="153"/>
      <c r="F66" s="153"/>
      <c r="G66" s="11"/>
    </row>
    <row r="67" spans="1:7">
      <c r="A67" s="196"/>
      <c r="B67" s="150" t="s">
        <v>138</v>
      </c>
      <c r="C67" s="151" t="s">
        <v>13</v>
      </c>
      <c r="D67" s="253">
        <v>3</v>
      </c>
      <c r="E67" s="153"/>
      <c r="F67" s="153"/>
      <c r="G67" s="11"/>
    </row>
    <row r="68" spans="1:7">
      <c r="A68" s="196"/>
      <c r="B68" s="150" t="s">
        <v>149</v>
      </c>
      <c r="C68" s="151" t="s">
        <v>13</v>
      </c>
      <c r="D68" s="253">
        <v>1</v>
      </c>
      <c r="E68" s="153"/>
      <c r="F68" s="153"/>
      <c r="G68" s="11"/>
    </row>
    <row r="69" spans="1:7">
      <c r="A69" s="196"/>
      <c r="B69" s="150" t="s">
        <v>150</v>
      </c>
      <c r="C69" s="151" t="s">
        <v>13</v>
      </c>
      <c r="D69" s="253">
        <v>2</v>
      </c>
      <c r="E69" s="153"/>
      <c r="F69" s="153"/>
      <c r="G69" s="11"/>
    </row>
    <row r="70" spans="1:7">
      <c r="A70" s="196"/>
      <c r="B70" s="150" t="s">
        <v>139</v>
      </c>
      <c r="C70" s="151" t="s">
        <v>13</v>
      </c>
      <c r="D70" s="253">
        <v>1</v>
      </c>
      <c r="E70" s="153"/>
      <c r="F70" s="153"/>
      <c r="G70" s="11"/>
    </row>
    <row r="71" spans="1:7">
      <c r="A71" s="196"/>
      <c r="B71" s="150" t="s">
        <v>151</v>
      </c>
      <c r="C71" s="151" t="s">
        <v>13</v>
      </c>
      <c r="D71" s="253">
        <v>1</v>
      </c>
      <c r="E71" s="153"/>
      <c r="F71" s="153"/>
      <c r="G71" s="11"/>
    </row>
    <row r="72" spans="1:7">
      <c r="A72" s="196"/>
      <c r="B72" s="150" t="s">
        <v>141</v>
      </c>
      <c r="C72" s="151" t="s">
        <v>13</v>
      </c>
      <c r="D72" s="253">
        <v>2</v>
      </c>
      <c r="E72" s="153"/>
      <c r="F72" s="153"/>
      <c r="G72" s="11"/>
    </row>
    <row r="73" spans="1:7">
      <c r="A73" s="196"/>
      <c r="B73" s="150" t="s">
        <v>142</v>
      </c>
      <c r="C73" s="151" t="s">
        <v>13</v>
      </c>
      <c r="D73" s="253">
        <v>1</v>
      </c>
      <c r="E73" s="153"/>
      <c r="F73" s="153"/>
      <c r="G73" s="11"/>
    </row>
    <row r="74" spans="1:7">
      <c r="A74" s="196"/>
      <c r="B74" s="150" t="s">
        <v>143</v>
      </c>
      <c r="C74" s="151" t="s">
        <v>13</v>
      </c>
      <c r="D74" s="253">
        <v>4</v>
      </c>
      <c r="E74" s="153"/>
      <c r="F74" s="153"/>
      <c r="G74" s="11"/>
    </row>
    <row r="75" spans="1:7" ht="25.5">
      <c r="A75" s="196"/>
      <c r="B75" s="150" t="s">
        <v>144</v>
      </c>
      <c r="C75" s="151" t="s">
        <v>13</v>
      </c>
      <c r="D75" s="253">
        <v>1</v>
      </c>
      <c r="E75" s="153"/>
      <c r="F75" s="153"/>
      <c r="G75" s="11"/>
    </row>
    <row r="76" spans="1:7">
      <c r="A76" s="196"/>
      <c r="B76" s="150"/>
      <c r="C76" s="151"/>
      <c r="D76" s="152"/>
      <c r="E76" s="153"/>
      <c r="F76" s="153"/>
      <c r="G76" s="11"/>
    </row>
    <row r="77" spans="1:7">
      <c r="A77" s="196">
        <f>1+A51</f>
        <v>5</v>
      </c>
      <c r="B77" s="150" t="s">
        <v>117</v>
      </c>
      <c r="C77" s="151" t="s">
        <v>8</v>
      </c>
      <c r="D77" s="152">
        <v>1</v>
      </c>
      <c r="E77" s="191"/>
      <c r="F77" s="153" t="str">
        <f>IF((D77*E77)=0," ",(D77*E77))</f>
        <v xml:space="preserve"> </v>
      </c>
      <c r="G77" s="11"/>
    </row>
    <row r="78" spans="1:7">
      <c r="A78" s="196"/>
      <c r="B78" s="150"/>
      <c r="C78" s="151"/>
      <c r="D78" s="152"/>
      <c r="E78" s="153"/>
      <c r="F78" s="153"/>
      <c r="G78" s="11"/>
    </row>
    <row r="79" spans="1:7" ht="51">
      <c r="A79" s="196">
        <f>1+A77</f>
        <v>6</v>
      </c>
      <c r="B79" s="150" t="s">
        <v>152</v>
      </c>
      <c r="C79" s="151" t="s">
        <v>8</v>
      </c>
      <c r="D79" s="152">
        <v>1</v>
      </c>
      <c r="E79" s="191"/>
      <c r="F79" s="153" t="str">
        <f>IF((D79*E79)=0," ",(D79*E79))</f>
        <v xml:space="preserve"> </v>
      </c>
      <c r="G79" s="11"/>
    </row>
    <row r="80" spans="1:7">
      <c r="A80" s="196"/>
      <c r="B80" s="150"/>
      <c r="C80" s="151"/>
      <c r="D80" s="152"/>
      <c r="E80" s="153"/>
      <c r="F80" s="153"/>
      <c r="G80" s="11"/>
    </row>
    <row r="81" spans="1:11" ht="51">
      <c r="A81" s="196">
        <f>1+A79</f>
        <v>7</v>
      </c>
      <c r="B81" s="150" t="s">
        <v>153</v>
      </c>
      <c r="C81" s="151" t="s">
        <v>8</v>
      </c>
      <c r="D81" s="152">
        <v>1</v>
      </c>
      <c r="E81" s="191"/>
      <c r="F81" s="153" t="str">
        <f>IF((D81*E81)=0," ",(D81*E81))</f>
        <v xml:space="preserve"> </v>
      </c>
      <c r="G81" s="11"/>
    </row>
    <row r="82" spans="1:11">
      <c r="A82" s="196"/>
      <c r="B82" s="150"/>
      <c r="C82" s="151"/>
      <c r="D82" s="152"/>
      <c r="E82" s="153"/>
      <c r="F82" s="153"/>
      <c r="G82" s="11"/>
    </row>
    <row r="83" spans="1:11" ht="25.5">
      <c r="A83" s="196">
        <f>1+A81</f>
        <v>8</v>
      </c>
      <c r="B83" s="150" t="s">
        <v>118</v>
      </c>
      <c r="C83" s="151" t="s">
        <v>8</v>
      </c>
      <c r="D83" s="152">
        <v>8</v>
      </c>
      <c r="E83" s="191"/>
      <c r="F83" s="153" t="str">
        <f>IF((D83*E83)=0," ",(D83*E83))</f>
        <v xml:space="preserve"> </v>
      </c>
      <c r="G83" s="11"/>
    </row>
    <row r="84" spans="1:11">
      <c r="A84" s="196"/>
      <c r="B84" s="150"/>
      <c r="C84" s="151"/>
      <c r="D84" s="152"/>
      <c r="E84" s="153"/>
      <c r="F84" s="153"/>
      <c r="G84" s="11"/>
    </row>
    <row r="85" spans="1:11" ht="25.5">
      <c r="A85" s="196">
        <f>1+A83</f>
        <v>9</v>
      </c>
      <c r="B85" s="150" t="s">
        <v>436</v>
      </c>
      <c r="C85" s="151" t="s">
        <v>98</v>
      </c>
      <c r="D85" s="152">
        <v>90</v>
      </c>
      <c r="E85" s="191"/>
      <c r="F85" s="153" t="str">
        <f>IF((D85*E85)=0," ",(D85*E85))</f>
        <v xml:space="preserve"> </v>
      </c>
      <c r="G85" s="11"/>
    </row>
    <row r="86" spans="1:11">
      <c r="A86" s="196"/>
      <c r="B86" s="150"/>
      <c r="C86" s="151"/>
      <c r="D86" s="152"/>
      <c r="E86" s="153"/>
      <c r="F86" s="153"/>
      <c r="G86" s="11"/>
    </row>
    <row r="87" spans="1:11" ht="76.5">
      <c r="A87" s="196">
        <f>A84+1</f>
        <v>1</v>
      </c>
      <c r="B87" s="150" t="s">
        <v>193</v>
      </c>
      <c r="C87" s="151" t="s">
        <v>28</v>
      </c>
      <c r="D87" s="152">
        <v>2</v>
      </c>
      <c r="E87" s="191"/>
      <c r="F87" s="153">
        <f t="shared" ref="F87" si="1">E87*D87</f>
        <v>0</v>
      </c>
      <c r="G87" s="11"/>
    </row>
    <row r="88" spans="1:11">
      <c r="A88" s="196"/>
      <c r="B88" s="150"/>
      <c r="C88" s="151"/>
      <c r="D88" s="152"/>
      <c r="E88" s="153"/>
      <c r="F88" s="153"/>
      <c r="G88" s="11"/>
    </row>
    <row r="89" spans="1:11" ht="25.5">
      <c r="A89" s="196">
        <f>1+A85</f>
        <v>10</v>
      </c>
      <c r="B89" s="150" t="s">
        <v>154</v>
      </c>
      <c r="C89" s="151" t="s">
        <v>8</v>
      </c>
      <c r="D89" s="152">
        <v>13</v>
      </c>
      <c r="E89" s="191"/>
      <c r="F89" s="153" t="str">
        <f>IF((D89*E89)=0," ",(D89*E89))</f>
        <v xml:space="preserve"> </v>
      </c>
      <c r="G89" s="11"/>
    </row>
    <row r="90" spans="1:11">
      <c r="A90" s="196"/>
      <c r="B90" s="150"/>
      <c r="C90" s="151"/>
      <c r="D90" s="152"/>
      <c r="E90" s="153"/>
      <c r="F90" s="153"/>
      <c r="G90" s="11"/>
    </row>
    <row r="91" spans="1:11" ht="51">
      <c r="A91" s="196">
        <f>1+A89</f>
        <v>11</v>
      </c>
      <c r="B91" s="150" t="s">
        <v>446</v>
      </c>
      <c r="C91" s="151" t="s">
        <v>8</v>
      </c>
      <c r="D91" s="152">
        <v>1</v>
      </c>
      <c r="E91" s="191"/>
      <c r="F91" s="153" t="str">
        <f>IF((D91*E91)=0," ",(D91*E91))</f>
        <v xml:space="preserve"> </v>
      </c>
      <c r="G91" s="11"/>
    </row>
    <row r="92" spans="1:11" s="198" customFormat="1">
      <c r="A92" s="196"/>
      <c r="B92" s="150"/>
      <c r="C92" s="151"/>
      <c r="D92" s="152"/>
      <c r="E92" s="153"/>
      <c r="F92" s="153"/>
      <c r="G92" s="5"/>
      <c r="H92" s="6"/>
      <c r="I92" s="254"/>
      <c r="J92" s="7"/>
      <c r="K92" s="7"/>
    </row>
    <row r="93" spans="1:11" s="198" customFormat="1" ht="25.5">
      <c r="A93" s="196">
        <f>A91+1</f>
        <v>12</v>
      </c>
      <c r="B93" s="150" t="s">
        <v>97</v>
      </c>
      <c r="C93" s="151" t="s">
        <v>98</v>
      </c>
      <c r="D93" s="152">
        <v>450</v>
      </c>
      <c r="E93" s="191"/>
      <c r="F93" s="153" t="str">
        <f>IF((D93*E93)=0," ",(D93*E93))</f>
        <v xml:space="preserve"> </v>
      </c>
      <c r="G93" s="5"/>
      <c r="H93" s="6"/>
      <c r="I93" s="254"/>
      <c r="J93" s="7"/>
      <c r="K93" s="7"/>
    </row>
    <row r="94" spans="1:11" s="198" customFormat="1">
      <c r="A94" s="196"/>
      <c r="B94" s="150"/>
      <c r="C94" s="151"/>
      <c r="D94" s="152"/>
      <c r="E94" s="153"/>
      <c r="F94" s="153"/>
      <c r="G94" s="5"/>
      <c r="H94" s="6"/>
      <c r="I94" s="254"/>
      <c r="J94" s="7"/>
      <c r="K94" s="7"/>
    </row>
    <row r="95" spans="1:11" s="198" customFormat="1">
      <c r="A95" s="196">
        <f>A93+1</f>
        <v>13</v>
      </c>
      <c r="B95" s="150" t="s">
        <v>99</v>
      </c>
      <c r="C95" s="151" t="s">
        <v>28</v>
      </c>
      <c r="D95" s="152">
        <v>35</v>
      </c>
      <c r="E95" s="191"/>
      <c r="F95" s="153" t="str">
        <f>IF((D95*E95)=0," ",(D95*E95))</f>
        <v xml:space="preserve"> </v>
      </c>
      <c r="G95" s="5"/>
      <c r="H95" s="6"/>
      <c r="I95" s="254"/>
      <c r="J95" s="7"/>
      <c r="K95" s="7"/>
    </row>
    <row r="96" spans="1:11" s="198" customFormat="1">
      <c r="A96" s="196"/>
      <c r="B96" s="150"/>
      <c r="C96" s="151"/>
      <c r="D96" s="152"/>
      <c r="E96" s="153"/>
      <c r="F96" s="153" t="str">
        <f t="shared" ref="F96:F112" si="2">IF((D96*E96)=0," ",(D96*E96))</f>
        <v xml:space="preserve"> </v>
      </c>
      <c r="G96" s="5"/>
      <c r="H96" s="6"/>
      <c r="I96" s="254"/>
      <c r="J96" s="7"/>
      <c r="K96" s="7"/>
    </row>
    <row r="97" spans="1:11" s="198" customFormat="1">
      <c r="A97" s="196">
        <f>A95+1</f>
        <v>14</v>
      </c>
      <c r="B97" s="150" t="s">
        <v>448</v>
      </c>
      <c r="C97" s="151" t="s">
        <v>98</v>
      </c>
      <c r="D97" s="152">
        <v>485</v>
      </c>
      <c r="E97" s="191"/>
      <c r="F97" s="153" t="str">
        <f t="shared" si="2"/>
        <v xml:space="preserve"> </v>
      </c>
      <c r="G97" s="5"/>
      <c r="H97" s="6"/>
      <c r="I97" s="254"/>
      <c r="J97" s="7"/>
      <c r="K97" s="7"/>
    </row>
    <row r="98" spans="1:11" s="198" customFormat="1">
      <c r="A98" s="196"/>
      <c r="B98" s="150"/>
      <c r="C98" s="151"/>
      <c r="D98" s="152"/>
      <c r="E98" s="153"/>
      <c r="F98" s="153" t="str">
        <f>IF((D98*E98)=0," ",(D98*E98))</f>
        <v xml:space="preserve"> </v>
      </c>
      <c r="G98" s="5"/>
      <c r="H98" s="6"/>
      <c r="I98" s="254"/>
      <c r="J98" s="7"/>
      <c r="K98" s="7"/>
    </row>
    <row r="99" spans="1:11" s="198" customFormat="1">
      <c r="A99" s="196">
        <f>A97+1</f>
        <v>15</v>
      </c>
      <c r="B99" s="150" t="s">
        <v>101</v>
      </c>
      <c r="C99" s="151" t="s">
        <v>98</v>
      </c>
      <c r="D99" s="152">
        <v>1040</v>
      </c>
      <c r="E99" s="191"/>
      <c r="F99" s="153" t="str">
        <f>IF((D99*E99)=0," ",(D99*E99))</f>
        <v xml:space="preserve"> </v>
      </c>
      <c r="G99" s="5"/>
      <c r="H99" s="6"/>
      <c r="I99" s="254"/>
      <c r="J99" s="7"/>
      <c r="K99" s="7"/>
    </row>
    <row r="100" spans="1:11" s="198" customFormat="1">
      <c r="A100" s="196"/>
      <c r="B100" s="150"/>
      <c r="C100" s="151"/>
      <c r="D100" s="152"/>
      <c r="E100" s="153"/>
      <c r="F100" s="153" t="str">
        <f t="shared" si="2"/>
        <v xml:space="preserve"> </v>
      </c>
      <c r="G100" s="5"/>
      <c r="H100" s="6"/>
      <c r="I100" s="254"/>
      <c r="J100" s="7"/>
      <c r="K100" s="7"/>
    </row>
    <row r="101" spans="1:11" s="198" customFormat="1">
      <c r="A101" s="196">
        <f>A99+1</f>
        <v>16</v>
      </c>
      <c r="B101" s="150" t="s">
        <v>102</v>
      </c>
      <c r="C101" s="151" t="s">
        <v>98</v>
      </c>
      <c r="D101" s="152">
        <v>240</v>
      </c>
      <c r="E101" s="191"/>
      <c r="F101" s="153" t="str">
        <f t="shared" si="2"/>
        <v xml:space="preserve"> </v>
      </c>
    </row>
    <row r="102" spans="1:11" s="198" customFormat="1">
      <c r="A102" s="196"/>
      <c r="B102" s="150"/>
      <c r="C102" s="151"/>
      <c r="D102" s="152"/>
      <c r="E102" s="153"/>
      <c r="F102" s="153" t="str">
        <f t="shared" si="2"/>
        <v xml:space="preserve"> </v>
      </c>
      <c r="G102" s="5"/>
      <c r="H102" s="6"/>
      <c r="I102" s="254"/>
      <c r="J102" s="7"/>
      <c r="K102" s="7"/>
    </row>
    <row r="103" spans="1:11" s="198" customFormat="1" ht="25.5">
      <c r="A103" s="196">
        <f>A101+1</f>
        <v>17</v>
      </c>
      <c r="B103" s="150" t="s">
        <v>119</v>
      </c>
      <c r="C103" s="151" t="s">
        <v>28</v>
      </c>
      <c r="D103" s="152">
        <v>17</v>
      </c>
      <c r="E103" s="191"/>
      <c r="F103" s="153" t="str">
        <f t="shared" si="2"/>
        <v xml:space="preserve"> </v>
      </c>
    </row>
    <row r="104" spans="1:11" s="198" customFormat="1">
      <c r="A104" s="196"/>
      <c r="B104" s="150"/>
      <c r="C104" s="151"/>
      <c r="D104" s="152"/>
      <c r="E104" s="153"/>
      <c r="F104" s="153" t="str">
        <f t="shared" si="2"/>
        <v xml:space="preserve"> </v>
      </c>
    </row>
    <row r="105" spans="1:11" s="198" customFormat="1" ht="63.75">
      <c r="A105" s="196">
        <f>A103+1</f>
        <v>18</v>
      </c>
      <c r="B105" s="150" t="s">
        <v>103</v>
      </c>
      <c r="C105" s="151" t="s">
        <v>9</v>
      </c>
      <c r="D105" s="152">
        <v>190</v>
      </c>
      <c r="E105" s="191"/>
      <c r="F105" s="153" t="str">
        <f t="shared" si="2"/>
        <v xml:space="preserve"> </v>
      </c>
    </row>
    <row r="106" spans="1:11" s="198" customFormat="1">
      <c r="A106" s="196"/>
      <c r="B106" s="150"/>
      <c r="C106" s="151"/>
      <c r="D106" s="152"/>
      <c r="E106" s="153"/>
      <c r="F106" s="153" t="str">
        <f t="shared" si="2"/>
        <v xml:space="preserve"> </v>
      </c>
    </row>
    <row r="107" spans="1:11" s="198" customFormat="1" ht="38.25">
      <c r="A107" s="196">
        <f>A105+1</f>
        <v>19</v>
      </c>
      <c r="B107" s="150" t="s">
        <v>438</v>
      </c>
      <c r="C107" s="151" t="s">
        <v>9</v>
      </c>
      <c r="D107" s="152">
        <v>48</v>
      </c>
      <c r="E107" s="191"/>
      <c r="F107" s="153" t="str">
        <f t="shared" si="2"/>
        <v xml:space="preserve"> </v>
      </c>
    </row>
    <row r="108" spans="1:11" s="198" customFormat="1">
      <c r="A108" s="196"/>
      <c r="B108" s="150"/>
      <c r="C108" s="151"/>
      <c r="D108" s="152"/>
      <c r="E108" s="257"/>
      <c r="F108" s="153" t="str">
        <f t="shared" si="2"/>
        <v xml:space="preserve"> </v>
      </c>
    </row>
    <row r="109" spans="1:11" s="198" customFormat="1" ht="25.5">
      <c r="A109" s="196">
        <f>A107+1</f>
        <v>20</v>
      </c>
      <c r="B109" s="150" t="s">
        <v>104</v>
      </c>
      <c r="C109" s="151" t="s">
        <v>9</v>
      </c>
      <c r="D109" s="152">
        <v>48</v>
      </c>
      <c r="E109" s="191"/>
      <c r="F109" s="153" t="str">
        <f t="shared" si="2"/>
        <v xml:space="preserve"> </v>
      </c>
    </row>
    <row r="110" spans="1:11" s="198" customFormat="1">
      <c r="A110" s="196"/>
      <c r="B110" s="150"/>
      <c r="C110" s="151"/>
      <c r="D110" s="152"/>
      <c r="E110" s="153"/>
      <c r="F110" s="153" t="str">
        <f t="shared" si="2"/>
        <v xml:space="preserve"> </v>
      </c>
    </row>
    <row r="111" spans="1:11" s="198" customFormat="1" ht="25.5">
      <c r="A111" s="196">
        <f>A109+1</f>
        <v>21</v>
      </c>
      <c r="B111" s="150" t="s">
        <v>429</v>
      </c>
      <c r="C111" s="151" t="s">
        <v>98</v>
      </c>
      <c r="D111" s="152">
        <v>470</v>
      </c>
      <c r="E111" s="191"/>
      <c r="F111" s="153" t="str">
        <f t="shared" si="2"/>
        <v xml:space="preserve"> </v>
      </c>
    </row>
    <row r="112" spans="1:11" s="198" customFormat="1">
      <c r="A112" s="196"/>
      <c r="B112" s="150"/>
      <c r="C112" s="151"/>
      <c r="D112" s="152"/>
      <c r="E112" s="153"/>
      <c r="F112" s="153" t="str">
        <f t="shared" si="2"/>
        <v xml:space="preserve"> </v>
      </c>
    </row>
    <row r="113" spans="1:7" s="198" customFormat="1">
      <c r="A113" s="196">
        <f>A111+1</f>
        <v>22</v>
      </c>
      <c r="B113" s="232" t="s">
        <v>445</v>
      </c>
      <c r="C113" s="151" t="s">
        <v>13</v>
      </c>
      <c r="D113" s="152">
        <v>3</v>
      </c>
      <c r="E113" s="191"/>
      <c r="F113" s="153">
        <f>E113*D113</f>
        <v>0</v>
      </c>
    </row>
    <row r="114" spans="1:7" s="198" customFormat="1">
      <c r="A114" s="196"/>
      <c r="B114" s="150"/>
      <c r="C114" s="151"/>
      <c r="D114" s="152"/>
      <c r="E114" s="153"/>
      <c r="F114" s="153"/>
    </row>
    <row r="115" spans="1:7" s="198" customFormat="1" ht="25.5">
      <c r="A115" s="196">
        <f>A113+1</f>
        <v>23</v>
      </c>
      <c r="B115" s="150" t="s">
        <v>444</v>
      </c>
      <c r="C115" s="151" t="s">
        <v>13</v>
      </c>
      <c r="D115" s="152">
        <v>0</v>
      </c>
      <c r="E115" s="191"/>
      <c r="F115" s="153">
        <f>E115*D115</f>
        <v>0</v>
      </c>
    </row>
    <row r="116" spans="1:7" s="198" customFormat="1">
      <c r="A116" s="196"/>
      <c r="B116" s="150"/>
      <c r="C116" s="151"/>
      <c r="D116" s="152"/>
      <c r="E116" s="153"/>
      <c r="F116" s="153"/>
    </row>
    <row r="117" spans="1:7" s="198" customFormat="1" ht="63.75">
      <c r="A117" s="196">
        <f>A115+1</f>
        <v>24</v>
      </c>
      <c r="B117" s="150" t="s">
        <v>155</v>
      </c>
      <c r="C117" s="151" t="s">
        <v>28</v>
      </c>
      <c r="D117" s="152">
        <v>3</v>
      </c>
      <c r="E117" s="191"/>
      <c r="F117" s="153" t="str">
        <f>IF((D117*E117)=0," ",(D117*E117))</f>
        <v xml:space="preserve"> </v>
      </c>
    </row>
    <row r="118" spans="1:7" s="198" customFormat="1">
      <c r="A118" s="196"/>
      <c r="B118" s="150"/>
      <c r="C118" s="151"/>
      <c r="D118" s="152"/>
      <c r="E118" s="153"/>
      <c r="F118" s="153" t="str">
        <f>IF((D118*E118)=0," ",(D118*E118))</f>
        <v xml:space="preserve"> </v>
      </c>
    </row>
    <row r="119" spans="1:7" s="198" customFormat="1" ht="25.5">
      <c r="A119" s="196">
        <f>A117+1</f>
        <v>25</v>
      </c>
      <c r="B119" s="150" t="s">
        <v>156</v>
      </c>
      <c r="C119" s="151" t="s">
        <v>8</v>
      </c>
      <c r="D119" s="152">
        <v>1</v>
      </c>
      <c r="E119" s="191"/>
      <c r="F119" s="153" t="str">
        <f>IF((D119*E119)=0," ",(D119*E119))</f>
        <v xml:space="preserve"> </v>
      </c>
    </row>
    <row r="120" spans="1:7" s="198" customFormat="1">
      <c r="A120" s="196"/>
      <c r="B120" s="150"/>
      <c r="C120" s="151"/>
      <c r="D120" s="152"/>
      <c r="E120" s="153"/>
      <c r="F120" s="153" t="str">
        <f>IF((D120*E120)=0," ",(D120*E120))</f>
        <v xml:space="preserve"> </v>
      </c>
    </row>
    <row r="121" spans="1:7" s="198" customFormat="1">
      <c r="A121" s="196">
        <f>A119+1</f>
        <v>26</v>
      </c>
      <c r="B121" s="150" t="s">
        <v>449</v>
      </c>
      <c r="C121" s="151" t="s">
        <v>13</v>
      </c>
      <c r="D121" s="152">
        <v>2</v>
      </c>
      <c r="E121" s="191"/>
      <c r="F121" s="153">
        <f>E121*D121</f>
        <v>0</v>
      </c>
    </row>
    <row r="122" spans="1:7" s="198" customFormat="1">
      <c r="A122" s="196"/>
      <c r="B122" s="150"/>
      <c r="C122" s="151"/>
      <c r="D122" s="152"/>
      <c r="E122" s="153"/>
      <c r="F122" s="153"/>
    </row>
    <row r="123" spans="1:7" s="198" customFormat="1" ht="51">
      <c r="A123" s="196">
        <f>A121+1</f>
        <v>27</v>
      </c>
      <c r="B123" s="150" t="s">
        <v>447</v>
      </c>
      <c r="C123" s="151" t="s">
        <v>13</v>
      </c>
      <c r="D123" s="152">
        <v>2</v>
      </c>
      <c r="E123" s="191"/>
      <c r="F123" s="153">
        <f>E123*D123</f>
        <v>0</v>
      </c>
    </row>
    <row r="124" spans="1:7" s="198" customFormat="1">
      <c r="A124" s="196"/>
      <c r="B124" s="150"/>
      <c r="C124" s="151"/>
      <c r="D124" s="152"/>
      <c r="E124" s="153"/>
      <c r="F124" s="153"/>
    </row>
    <row r="125" spans="1:7" s="198" customFormat="1" ht="63.75">
      <c r="A125" s="196">
        <f>A123+1</f>
        <v>28</v>
      </c>
      <c r="B125" s="150" t="s">
        <v>121</v>
      </c>
      <c r="C125" s="151" t="s">
        <v>28</v>
      </c>
      <c r="D125" s="152">
        <v>2</v>
      </c>
      <c r="E125" s="191"/>
      <c r="F125" s="153" t="str">
        <f>IF((D125*E125)=0," ",(D125*E125))</f>
        <v xml:space="preserve"> </v>
      </c>
    </row>
    <row r="126" spans="1:7" s="18" customFormat="1">
      <c r="A126" s="196"/>
      <c r="B126" s="150"/>
      <c r="C126" s="151"/>
      <c r="D126" s="152"/>
      <c r="E126" s="153"/>
      <c r="F126" s="153"/>
      <c r="G126" s="17"/>
    </row>
    <row r="127" spans="1:7" s="198" customFormat="1" ht="25.5">
      <c r="A127" s="196">
        <f>A125+1</f>
        <v>29</v>
      </c>
      <c r="B127" s="150" t="s">
        <v>157</v>
      </c>
      <c r="C127" s="151" t="s">
        <v>8</v>
      </c>
      <c r="D127" s="152">
        <v>1</v>
      </c>
      <c r="E127" s="191"/>
      <c r="F127" s="153" t="str">
        <f t="shared" ref="F127:F137" si="3">IF((D127*E127)=0," ",(D127*E127))</f>
        <v xml:space="preserve"> </v>
      </c>
    </row>
    <row r="128" spans="1:7" s="18" customFormat="1">
      <c r="A128" s="196"/>
      <c r="B128" s="150"/>
      <c r="C128" s="151"/>
      <c r="D128" s="152"/>
      <c r="E128" s="153"/>
      <c r="F128" s="153"/>
      <c r="G128" s="17"/>
    </row>
    <row r="129" spans="1:7" s="18" customFormat="1" ht="25.5">
      <c r="A129" s="196">
        <f>A127+1</f>
        <v>30</v>
      </c>
      <c r="B129" s="150" t="s">
        <v>158</v>
      </c>
      <c r="C129" s="151" t="s">
        <v>98</v>
      </c>
      <c r="D129" s="152">
        <v>70</v>
      </c>
      <c r="E129" s="191"/>
      <c r="F129" s="153" t="str">
        <f t="shared" si="3"/>
        <v xml:space="preserve"> </v>
      </c>
      <c r="G129" s="17"/>
    </row>
    <row r="130" spans="1:7" s="255" customFormat="1">
      <c r="A130" s="196"/>
      <c r="B130" s="150"/>
      <c r="C130" s="151"/>
      <c r="D130" s="152"/>
      <c r="E130" s="153"/>
      <c r="F130" s="153"/>
    </row>
    <row r="131" spans="1:7" s="255" customFormat="1" ht="25.5">
      <c r="A131" s="196">
        <f>A129+1</f>
        <v>31</v>
      </c>
      <c r="B131" s="150" t="s">
        <v>159</v>
      </c>
      <c r="C131" s="151" t="s">
        <v>98</v>
      </c>
      <c r="D131" s="152">
        <v>70</v>
      </c>
      <c r="E131" s="191"/>
      <c r="F131" s="153" t="str">
        <f t="shared" si="3"/>
        <v xml:space="preserve"> </v>
      </c>
    </row>
    <row r="132" spans="1:7" s="198" customFormat="1">
      <c r="A132" s="196"/>
      <c r="B132" s="150"/>
      <c r="C132" s="151"/>
      <c r="D132" s="152"/>
      <c r="E132" s="153"/>
      <c r="F132" s="153"/>
    </row>
    <row r="133" spans="1:7">
      <c r="A133" s="196">
        <f>A131+1</f>
        <v>32</v>
      </c>
      <c r="B133" s="150" t="s">
        <v>122</v>
      </c>
      <c r="C133" s="151" t="s">
        <v>10</v>
      </c>
      <c r="D133" s="152">
        <v>23</v>
      </c>
      <c r="E133" s="191"/>
      <c r="F133" s="153" t="str">
        <f t="shared" si="3"/>
        <v xml:space="preserve"> </v>
      </c>
      <c r="G133" s="11"/>
    </row>
    <row r="134" spans="1:7" s="198" customFormat="1">
      <c r="A134" s="196"/>
      <c r="B134" s="150"/>
      <c r="C134" s="151"/>
      <c r="D134" s="152"/>
      <c r="E134" s="153"/>
      <c r="F134" s="153"/>
    </row>
    <row r="135" spans="1:7" s="198" customFormat="1">
      <c r="A135" s="196">
        <f>A133+1</f>
        <v>33</v>
      </c>
      <c r="B135" s="150" t="s">
        <v>105</v>
      </c>
      <c r="C135" s="151" t="s">
        <v>8</v>
      </c>
      <c r="D135" s="152">
        <v>1</v>
      </c>
      <c r="E135" s="191"/>
      <c r="F135" s="153" t="str">
        <f t="shared" si="3"/>
        <v xml:space="preserve"> </v>
      </c>
    </row>
    <row r="136" spans="1:7" s="198" customFormat="1">
      <c r="A136" s="196"/>
      <c r="B136" s="150"/>
      <c r="C136" s="151"/>
      <c r="D136" s="152"/>
      <c r="E136" s="153"/>
      <c r="F136" s="153"/>
    </row>
    <row r="137" spans="1:7">
      <c r="A137" s="196">
        <f>A135+1</f>
        <v>34</v>
      </c>
      <c r="B137" s="150" t="s">
        <v>106</v>
      </c>
      <c r="C137" s="151" t="s">
        <v>107</v>
      </c>
      <c r="D137" s="152">
        <v>12</v>
      </c>
      <c r="E137" s="191"/>
      <c r="F137" s="153" t="str">
        <f t="shared" si="3"/>
        <v xml:space="preserve"> </v>
      </c>
      <c r="G137" s="11"/>
    </row>
    <row r="138" spans="1:7" s="198" customFormat="1">
      <c r="A138" s="97"/>
      <c r="B138" s="199"/>
      <c r="C138" s="200"/>
      <c r="D138" s="201"/>
      <c r="E138" s="7"/>
      <c r="F138" s="7"/>
    </row>
    <row r="139" spans="1:7" s="198" customFormat="1" ht="26.25" thickBot="1">
      <c r="A139" s="202"/>
      <c r="B139" s="68" t="s">
        <v>470</v>
      </c>
      <c r="C139" s="172"/>
      <c r="D139" s="76"/>
      <c r="E139" s="173"/>
      <c r="F139" s="92">
        <f>SUM(F18:F137)</f>
        <v>0</v>
      </c>
    </row>
    <row r="140" spans="1:7" s="256" customFormat="1" ht="13.5" thickTop="1">
      <c r="A140" s="3"/>
      <c r="B140" s="203"/>
      <c r="C140" s="204"/>
      <c r="D140" s="205"/>
      <c r="E140" s="206"/>
      <c r="F140" s="206"/>
    </row>
  </sheetData>
  <sheetProtection password="CA05" sheet="1" objects="1" scenarios="1" selectLockedCells="1"/>
  <mergeCells count="4">
    <mergeCell ref="A4:F4"/>
    <mergeCell ref="A6:F6"/>
    <mergeCell ref="A8:F8"/>
    <mergeCell ref="A10:F10"/>
  </mergeCells>
  <phoneticPr fontId="14" type="noConversion"/>
  <conditionalFormatting sqref="E4:F4 E6:F6 E8:F8 E10:F10 E12:F12 E17 E25 E27 E29:E50 E52:E76 E78 E80 E82 E84 E86 E88 E90 E92 E94 E96 E98 E100 E102 E104 E106 E108 E110 E112 E114 E116 E118 E120 E122 E124 E126 E128 E130 E132 E134 E136 F17:F137">
    <cfRule type="cellIs" dxfId="3" priority="10" stopIfTrue="1" operator="equal">
      <formula>0</formula>
    </cfRule>
  </conditionalFormatting>
  <conditionalFormatting sqref="A139 E139">
    <cfRule type="cellIs" dxfId="2" priority="1" stopIfTrue="1" operator="equal">
      <formula>0</formula>
    </cfRule>
  </conditionalFormatting>
  <pageMargins left="0.70866141732283472" right="0.70866141732283472" top="0.74803149606299213" bottom="0.74803149606299213" header="0.31496062992125984" footer="0.31496062992125984"/>
  <pageSetup paperSize="9" scale="91" orientation="portrait" horizontalDpi="300" verticalDpi="300" r:id="rId1"/>
  <headerFooter alignWithMargins="0">
    <oddHeader>&amp;L&amp;"Arial Narrow,Običajno"&amp;10»PRENOVA MESTNEGA SREDIŠČA – 1. Faza« (FAZA 1/2 Trg zmage (1B, 1C))&amp;R&amp;A</oddHeader>
    <oddFooter>&amp;LMESTNA OBČINA MURSKA SOBOTA&amp;RStran &amp;P od &amp;N</oddFooter>
  </headerFooter>
  <rowBreaks count="2" manualBreakCount="2">
    <brk id="98" max="5" man="1"/>
    <brk id="126" max="5" man="1"/>
  </rowBreaks>
  <drawing r:id="rId2"/>
  <legacyDrawing r:id="rId3"/>
  <oleObjects>
    <mc:AlternateContent xmlns:mc="http://schemas.openxmlformats.org/markup-compatibility/2006">
      <mc:Choice Requires="x14">
        <oleObject progId="MSPhotoEd.3" shapeId="3073" r:id="rId4">
          <objectPr defaultSize="0" autoPict="0" r:id="rId5">
            <anchor moveWithCells="1" sizeWithCells="1">
              <from>
                <xdr:col>4</xdr:col>
                <xdr:colOff>923925</xdr:colOff>
                <xdr:row>0</xdr:row>
                <xdr:rowOff>0</xdr:rowOff>
              </from>
              <to>
                <xdr:col>5</xdr:col>
                <xdr:colOff>1133475</xdr:colOff>
                <xdr:row>0</xdr:row>
                <xdr:rowOff>0</xdr:rowOff>
              </to>
            </anchor>
          </objectPr>
        </oleObject>
      </mc:Choice>
      <mc:Fallback>
        <oleObject progId="MSPhotoEd.3" shapeId="3073" r:id="rId4"/>
      </mc:Fallback>
    </mc:AlternateContent>
    <mc:AlternateContent xmlns:mc="http://schemas.openxmlformats.org/markup-compatibility/2006">
      <mc:Choice Requires="x14">
        <oleObject progId="MSPhotoEd.3" shapeId="3080" r:id="rId6">
          <objectPr defaultSize="0" autoPict="0" r:id="rId5">
            <anchor moveWithCells="1" sizeWithCells="1">
              <from>
                <xdr:col>6</xdr:col>
                <xdr:colOff>0</xdr:colOff>
                <xdr:row>0</xdr:row>
                <xdr:rowOff>0</xdr:rowOff>
              </from>
              <to>
                <xdr:col>6</xdr:col>
                <xdr:colOff>0</xdr:colOff>
                <xdr:row>0</xdr:row>
                <xdr:rowOff>0</xdr:rowOff>
              </to>
            </anchor>
          </objectPr>
        </oleObject>
      </mc:Choice>
      <mc:Fallback>
        <oleObject progId="MSPhotoEd.3" shapeId="3080" r:id="rId6"/>
      </mc:Fallback>
    </mc:AlternateContent>
    <mc:AlternateContent xmlns:mc="http://schemas.openxmlformats.org/markup-compatibility/2006">
      <mc:Choice Requires="x14">
        <oleObject progId="MSPhotoEd.3" shapeId="3081" r:id="rId7">
          <objectPr defaultSize="0" autoPict="0" r:id="rId5">
            <anchor moveWithCells="1" sizeWithCells="1">
              <from>
                <xdr:col>6</xdr:col>
                <xdr:colOff>0</xdr:colOff>
                <xdr:row>0</xdr:row>
                <xdr:rowOff>0</xdr:rowOff>
              </from>
              <to>
                <xdr:col>6</xdr:col>
                <xdr:colOff>0</xdr:colOff>
                <xdr:row>0</xdr:row>
                <xdr:rowOff>0</xdr:rowOff>
              </to>
            </anchor>
          </objectPr>
        </oleObject>
      </mc:Choice>
      <mc:Fallback>
        <oleObject progId="MSPhotoEd.3" shapeId="3081" r:id="rId7"/>
      </mc:Fallback>
    </mc:AlternateContent>
  </oleObjec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71"/>
  <sheetViews>
    <sheetView view="pageBreakPreview" topLeftCell="A28" zoomScale="85" zoomScaleNormal="100" zoomScaleSheetLayoutView="85" zoomScalePageLayoutView="130" workbookViewId="0">
      <selection activeCell="E50" sqref="E50"/>
    </sheetView>
  </sheetViews>
  <sheetFormatPr defaultColWidth="0" defaultRowHeight="15" customHeight="1" zeroHeight="1"/>
  <cols>
    <col min="1" max="1" width="7.140625" style="207" customWidth="1"/>
    <col min="2" max="2" width="50.7109375" style="208" customWidth="1"/>
    <col min="3" max="3" width="8.5703125" style="209" customWidth="1"/>
    <col min="4" max="4" width="9.5703125" style="210" customWidth="1"/>
    <col min="5" max="5" width="9.5703125" style="211" customWidth="1"/>
    <col min="6" max="6" width="11.5703125" style="212" customWidth="1"/>
    <col min="7" max="8" width="9" style="10" hidden="1" customWidth="1"/>
    <col min="9" max="9" width="11" style="10" hidden="1" customWidth="1"/>
    <col min="10" max="13" width="0" style="10" hidden="1" customWidth="1"/>
    <col min="14" max="16384" width="9" style="10" hidden="1"/>
  </cols>
  <sheetData>
    <row r="1" spans="1:13" ht="15.75">
      <c r="A1" s="102" t="s">
        <v>581</v>
      </c>
      <c r="B1" s="10"/>
      <c r="C1" s="5"/>
      <c r="D1" s="6"/>
      <c r="E1" s="19"/>
      <c r="F1" s="19"/>
      <c r="G1" s="9"/>
      <c r="H1" s="8"/>
      <c r="I1" s="9"/>
      <c r="J1" s="9"/>
      <c r="K1" s="9"/>
      <c r="L1" s="9"/>
      <c r="M1" s="9"/>
    </row>
    <row r="2" spans="1:13" ht="12.75">
      <c r="A2" s="4"/>
      <c r="B2" s="10"/>
      <c r="C2" s="5"/>
      <c r="D2" s="6"/>
      <c r="E2" s="19"/>
      <c r="F2" s="19"/>
      <c r="G2" s="9"/>
      <c r="H2" s="8"/>
      <c r="I2" s="9"/>
      <c r="J2" s="9"/>
      <c r="K2" s="9"/>
      <c r="L2" s="9"/>
      <c r="M2" s="9"/>
    </row>
    <row r="3" spans="1:13" ht="12.75">
      <c r="A3" s="93" t="s">
        <v>95</v>
      </c>
      <c r="B3" s="10"/>
      <c r="C3" s="5"/>
      <c r="D3" s="6"/>
      <c r="E3" s="19"/>
      <c r="F3" s="19"/>
      <c r="H3" s="11"/>
    </row>
    <row r="4" spans="1:13" ht="12.75">
      <c r="A4" s="3"/>
      <c r="B4" s="12"/>
      <c r="C4" s="5"/>
      <c r="D4" s="6"/>
      <c r="E4" s="19"/>
      <c r="F4" s="19"/>
      <c r="H4" s="11"/>
    </row>
    <row r="5" spans="1:13" s="13" customFormat="1" ht="34.700000000000003" customHeight="1">
      <c r="A5" s="291" t="s">
        <v>462</v>
      </c>
      <c r="B5" s="291"/>
      <c r="C5" s="291"/>
      <c r="D5" s="291"/>
      <c r="E5" s="291"/>
      <c r="F5" s="291"/>
    </row>
    <row r="6" spans="1:13" s="13" customFormat="1" ht="12.75">
      <c r="A6" s="14"/>
      <c r="B6" s="15"/>
      <c r="C6" s="16"/>
      <c r="D6" s="20"/>
      <c r="E6" s="20"/>
    </row>
    <row r="7" spans="1:13" s="13" customFormat="1" ht="36" customHeight="1">
      <c r="A7" s="291" t="s">
        <v>463</v>
      </c>
      <c r="B7" s="291"/>
      <c r="C7" s="291"/>
      <c r="D7" s="291"/>
      <c r="E7" s="291"/>
      <c r="F7" s="291"/>
    </row>
    <row r="8" spans="1:13" s="13" customFormat="1" ht="12.75">
      <c r="A8" s="14"/>
      <c r="B8" s="15"/>
      <c r="C8" s="16"/>
      <c r="D8" s="20"/>
      <c r="E8" s="20"/>
    </row>
    <row r="9" spans="1:13" s="13" customFormat="1" ht="35.450000000000003" customHeight="1">
      <c r="A9" s="291" t="s">
        <v>426</v>
      </c>
      <c r="B9" s="291"/>
      <c r="C9" s="291"/>
      <c r="D9" s="291"/>
      <c r="E9" s="291"/>
      <c r="F9" s="291"/>
    </row>
    <row r="10" spans="1:13" s="13" customFormat="1" ht="12.75">
      <c r="A10" s="14"/>
      <c r="B10" s="15"/>
      <c r="C10" s="16"/>
      <c r="D10" s="20"/>
      <c r="E10" s="20"/>
    </row>
    <row r="11" spans="1:13" s="13" customFormat="1" ht="46.9" customHeight="1">
      <c r="A11" s="291" t="s">
        <v>427</v>
      </c>
      <c r="B11" s="291"/>
      <c r="C11" s="291"/>
      <c r="D11" s="291"/>
      <c r="E11" s="291"/>
      <c r="F11" s="291"/>
    </row>
    <row r="12" spans="1:13" s="13" customFormat="1" ht="12.75">
      <c r="A12" s="14"/>
      <c r="B12" s="15"/>
      <c r="C12" s="16"/>
      <c r="D12" s="20"/>
      <c r="E12" s="20"/>
    </row>
    <row r="13" spans="1:13" s="13" customFormat="1" ht="12.75">
      <c r="A13" s="14"/>
      <c r="B13" s="15"/>
      <c r="C13" s="16"/>
      <c r="D13" s="20"/>
      <c r="E13" s="20"/>
    </row>
    <row r="14" spans="1:13" s="146" customFormat="1" ht="17.25" thickBot="1">
      <c r="A14" s="195" t="s">
        <v>432</v>
      </c>
      <c r="B14" s="144" t="s">
        <v>2</v>
      </c>
      <c r="C14" s="145" t="s">
        <v>3</v>
      </c>
      <c r="D14" s="145" t="s">
        <v>4</v>
      </c>
      <c r="E14" s="145" t="s">
        <v>5</v>
      </c>
      <c r="F14" s="145" t="s">
        <v>6</v>
      </c>
    </row>
    <row r="15" spans="1:13" ht="13.5" thickTop="1">
      <c r="A15" s="97"/>
      <c r="B15" s="12"/>
      <c r="C15" s="5"/>
      <c r="D15" s="6"/>
      <c r="E15" s="19"/>
      <c r="F15" s="19"/>
      <c r="G15" s="13"/>
      <c r="H15" s="11"/>
    </row>
    <row r="16" spans="1:13" ht="12.75">
      <c r="A16" s="98" t="s">
        <v>466</v>
      </c>
      <c r="B16" s="93" t="s">
        <v>583</v>
      </c>
      <c r="C16" s="5"/>
      <c r="D16" s="6"/>
      <c r="E16" s="19"/>
      <c r="F16" s="19"/>
      <c r="G16" s="13"/>
      <c r="H16" s="11"/>
    </row>
    <row r="17" spans="1:12" ht="12.75">
      <c r="A17" s="196"/>
      <c r="B17" s="150"/>
      <c r="C17" s="151"/>
      <c r="D17" s="152"/>
      <c r="E17" s="153"/>
      <c r="F17" s="153"/>
      <c r="G17" s="13"/>
      <c r="H17" s="11"/>
    </row>
    <row r="18" spans="1:12" s="198" customFormat="1" ht="12.75">
      <c r="A18" s="196">
        <v>1</v>
      </c>
      <c r="B18" s="150" t="s">
        <v>553</v>
      </c>
      <c r="C18" s="151" t="s">
        <v>559</v>
      </c>
      <c r="D18" s="152">
        <v>8</v>
      </c>
      <c r="E18" s="191"/>
      <c r="F18" s="153" t="str">
        <f>IF((D18*E18)=0," ",(D18*E18))</f>
        <v xml:space="preserve"> </v>
      </c>
      <c r="G18" s="13"/>
      <c r="H18" s="5"/>
      <c r="I18" s="6"/>
      <c r="J18" s="197"/>
      <c r="K18" s="19"/>
      <c r="L18" s="19"/>
    </row>
    <row r="19" spans="1:12" s="198" customFormat="1" ht="12.75">
      <c r="A19" s="196"/>
      <c r="B19" s="150"/>
      <c r="C19" s="151"/>
      <c r="D19" s="152"/>
      <c r="E19" s="153"/>
      <c r="F19" s="153"/>
      <c r="H19" s="5"/>
      <c r="I19" s="6"/>
      <c r="J19" s="197"/>
      <c r="K19" s="19"/>
      <c r="L19" s="19"/>
    </row>
    <row r="20" spans="1:12" s="198" customFormat="1" ht="25.5">
      <c r="A20" s="196">
        <f>A18+1</f>
        <v>2</v>
      </c>
      <c r="B20" s="150" t="s">
        <v>554</v>
      </c>
      <c r="C20" s="151" t="s">
        <v>560</v>
      </c>
      <c r="D20" s="152">
        <v>3</v>
      </c>
      <c r="E20" s="191"/>
      <c r="F20" s="153" t="str">
        <f>IF((D20*E20)=0," ",(D20*E20))</f>
        <v xml:space="preserve"> </v>
      </c>
      <c r="H20" s="5"/>
      <c r="I20" s="6"/>
      <c r="J20" s="197"/>
      <c r="K20" s="19"/>
      <c r="L20" s="19"/>
    </row>
    <row r="21" spans="1:12" s="198" customFormat="1" ht="12.75">
      <c r="A21" s="196"/>
      <c r="B21" s="150"/>
      <c r="C21" s="151"/>
      <c r="D21" s="152"/>
      <c r="E21" s="153"/>
      <c r="F21" s="153" t="str">
        <f t="shared" ref="F21:F38" si="0">IF((D21*E21)=0," ",(D21*E21))</f>
        <v xml:space="preserve"> </v>
      </c>
      <c r="H21" s="5"/>
      <c r="I21" s="6"/>
      <c r="J21" s="197"/>
      <c r="K21" s="19"/>
      <c r="L21" s="19"/>
    </row>
    <row r="22" spans="1:12" s="198" customFormat="1" ht="25.5">
      <c r="A22" s="196">
        <f>A20+1</f>
        <v>3</v>
      </c>
      <c r="B22" s="150" t="s">
        <v>584</v>
      </c>
      <c r="C22" s="151" t="s">
        <v>560</v>
      </c>
      <c r="D22" s="152">
        <v>10.199999999999999</v>
      </c>
      <c r="E22" s="191"/>
      <c r="F22" s="153" t="str">
        <f>IF((D22*E22)=0," ",(D22*E22))</f>
        <v xml:space="preserve"> </v>
      </c>
      <c r="H22" s="5"/>
      <c r="I22" s="6"/>
      <c r="J22" s="197"/>
      <c r="K22" s="19"/>
      <c r="L22" s="19"/>
    </row>
    <row r="23" spans="1:12" s="198" customFormat="1" ht="12.75">
      <c r="A23" s="196"/>
      <c r="B23" s="150"/>
      <c r="C23" s="151"/>
      <c r="D23" s="152"/>
      <c r="E23" s="153"/>
      <c r="F23" s="153" t="str">
        <f t="shared" ref="F23" si="1">IF((D23*E23)=0," ",(D23*E23))</f>
        <v xml:space="preserve"> </v>
      </c>
      <c r="H23" s="5"/>
      <c r="I23" s="6"/>
      <c r="J23" s="197"/>
      <c r="K23" s="19"/>
      <c r="L23" s="19"/>
    </row>
    <row r="24" spans="1:12" s="198" customFormat="1" ht="12.75">
      <c r="A24" s="196" t="s">
        <v>195</v>
      </c>
      <c r="B24" s="150" t="s">
        <v>555</v>
      </c>
      <c r="C24" s="151" t="s">
        <v>559</v>
      </c>
      <c r="D24" s="152">
        <v>10.199999999999999</v>
      </c>
      <c r="E24" s="191"/>
      <c r="F24" s="153" t="str">
        <f t="shared" si="0"/>
        <v xml:space="preserve"> </v>
      </c>
      <c r="H24" s="5"/>
      <c r="I24" s="6"/>
      <c r="J24" s="197"/>
      <c r="K24" s="19"/>
      <c r="L24" s="19"/>
    </row>
    <row r="25" spans="1:12" s="198" customFormat="1" ht="12.75">
      <c r="A25" s="196"/>
      <c r="B25" s="150"/>
      <c r="C25" s="151"/>
      <c r="D25" s="152"/>
      <c r="E25" s="153"/>
      <c r="F25" s="153" t="str">
        <f t="shared" si="0"/>
        <v xml:space="preserve"> </v>
      </c>
      <c r="H25" s="5"/>
      <c r="I25" s="6"/>
      <c r="J25" s="197"/>
      <c r="K25" s="19"/>
      <c r="L25" s="19"/>
    </row>
    <row r="26" spans="1:12" s="198" customFormat="1" ht="25.5">
      <c r="A26" s="196">
        <f>A24+1</f>
        <v>5</v>
      </c>
      <c r="B26" s="150" t="s">
        <v>556</v>
      </c>
      <c r="C26" s="151" t="s">
        <v>560</v>
      </c>
      <c r="D26" s="152">
        <v>1.6</v>
      </c>
      <c r="E26" s="191"/>
      <c r="F26" s="153" t="str">
        <f t="shared" si="0"/>
        <v xml:space="preserve"> </v>
      </c>
      <c r="H26" s="5"/>
      <c r="I26" s="6"/>
      <c r="J26" s="197"/>
      <c r="K26" s="19"/>
      <c r="L26" s="19"/>
    </row>
    <row r="27" spans="1:12" s="198" customFormat="1" ht="12.75">
      <c r="A27" s="196"/>
      <c r="B27" s="150"/>
      <c r="C27" s="151"/>
      <c r="D27" s="152"/>
      <c r="E27" s="153"/>
      <c r="F27" s="153" t="str">
        <f t="shared" si="0"/>
        <v xml:space="preserve"> </v>
      </c>
      <c r="H27" s="5"/>
      <c r="I27" s="6"/>
      <c r="J27" s="197"/>
      <c r="K27" s="19"/>
      <c r="L27" s="19"/>
    </row>
    <row r="28" spans="1:12" s="198" customFormat="1" ht="25.5">
      <c r="A28" s="196">
        <f>A26+1</f>
        <v>6</v>
      </c>
      <c r="B28" s="150" t="s">
        <v>557</v>
      </c>
      <c r="C28" s="151" t="s">
        <v>560</v>
      </c>
      <c r="D28" s="152">
        <v>2.75</v>
      </c>
      <c r="E28" s="191"/>
      <c r="F28" s="153" t="str">
        <f t="shared" si="0"/>
        <v xml:space="preserve"> </v>
      </c>
      <c r="H28" s="5"/>
      <c r="I28" s="6"/>
      <c r="J28" s="197"/>
      <c r="K28" s="19"/>
      <c r="L28" s="19"/>
    </row>
    <row r="29" spans="1:12" s="198" customFormat="1" ht="12.75">
      <c r="A29" s="196"/>
      <c r="B29" s="150"/>
      <c r="C29" s="151"/>
      <c r="D29" s="152"/>
      <c r="E29" s="153"/>
      <c r="F29" s="153" t="str">
        <f t="shared" si="0"/>
        <v xml:space="preserve"> </v>
      </c>
    </row>
    <row r="30" spans="1:12" s="198" customFormat="1" ht="12.75">
      <c r="A30" s="196">
        <f>A28+1</f>
        <v>7</v>
      </c>
      <c r="B30" s="150" t="s">
        <v>585</v>
      </c>
      <c r="C30" s="151" t="s">
        <v>561</v>
      </c>
      <c r="D30" s="152">
        <v>8.5</v>
      </c>
      <c r="E30" s="191"/>
      <c r="F30" s="153" t="str">
        <f t="shared" si="0"/>
        <v xml:space="preserve"> </v>
      </c>
    </row>
    <row r="31" spans="1:12" s="198" customFormat="1" ht="12.75">
      <c r="A31" s="196"/>
      <c r="B31" s="150"/>
      <c r="C31" s="151"/>
      <c r="D31" s="152"/>
      <c r="E31" s="153"/>
      <c r="F31" s="153"/>
    </row>
    <row r="32" spans="1:12" s="198" customFormat="1" ht="12.75">
      <c r="A32" s="196">
        <f>A30+1</f>
        <v>8</v>
      </c>
      <c r="B32" s="150" t="s">
        <v>586</v>
      </c>
      <c r="C32" s="151" t="s">
        <v>28</v>
      </c>
      <c r="D32" s="152">
        <v>1</v>
      </c>
      <c r="E32" s="191"/>
      <c r="F32" s="153" t="str">
        <f t="shared" si="0"/>
        <v xml:space="preserve"> </v>
      </c>
    </row>
    <row r="33" spans="1:12" s="198" customFormat="1" ht="12.75">
      <c r="A33" s="196"/>
      <c r="B33" s="150"/>
      <c r="C33" s="151"/>
      <c r="D33" s="152"/>
      <c r="E33" s="153"/>
      <c r="F33" s="153" t="str">
        <f t="shared" si="0"/>
        <v xml:space="preserve"> </v>
      </c>
    </row>
    <row r="34" spans="1:12" s="198" customFormat="1" ht="12.75">
      <c r="A34" s="196">
        <f>A32+1</f>
        <v>9</v>
      </c>
      <c r="B34" s="150" t="s">
        <v>587</v>
      </c>
      <c r="C34" s="151" t="s">
        <v>559</v>
      </c>
      <c r="D34" s="152">
        <v>15</v>
      </c>
      <c r="E34" s="191"/>
      <c r="F34" s="153" t="str">
        <f t="shared" si="0"/>
        <v xml:space="preserve"> </v>
      </c>
    </row>
    <row r="35" spans="1:12" s="198" customFormat="1" ht="12.75">
      <c r="A35" s="196"/>
      <c r="B35" s="150"/>
      <c r="C35" s="151"/>
      <c r="D35" s="152"/>
      <c r="E35" s="153"/>
      <c r="F35" s="153" t="str">
        <f t="shared" si="0"/>
        <v xml:space="preserve"> </v>
      </c>
    </row>
    <row r="36" spans="1:12" s="198" customFormat="1" ht="12.75">
      <c r="A36" s="196">
        <f>A34+1</f>
        <v>10</v>
      </c>
      <c r="B36" s="150" t="s">
        <v>588</v>
      </c>
      <c r="C36" s="151" t="s">
        <v>559</v>
      </c>
      <c r="D36" s="152">
        <v>15</v>
      </c>
      <c r="E36" s="191"/>
      <c r="F36" s="153" t="str">
        <f t="shared" si="0"/>
        <v xml:space="preserve"> </v>
      </c>
    </row>
    <row r="37" spans="1:12" s="198" customFormat="1" ht="12.75">
      <c r="A37" s="196"/>
      <c r="B37" s="150"/>
      <c r="C37" s="151"/>
      <c r="D37" s="152"/>
      <c r="E37" s="153"/>
      <c r="F37" s="153" t="str">
        <f t="shared" si="0"/>
        <v xml:space="preserve"> </v>
      </c>
    </row>
    <row r="38" spans="1:12" s="198" customFormat="1" ht="12.75">
      <c r="A38" s="196">
        <f>A36+1</f>
        <v>11</v>
      </c>
      <c r="B38" s="150" t="s">
        <v>589</v>
      </c>
      <c r="C38" s="151" t="s">
        <v>559</v>
      </c>
      <c r="D38" s="152">
        <v>15</v>
      </c>
      <c r="E38" s="191"/>
      <c r="F38" s="153" t="str">
        <f t="shared" si="0"/>
        <v xml:space="preserve"> </v>
      </c>
    </row>
    <row r="39" spans="1:12" ht="12.75">
      <c r="A39" s="196"/>
      <c r="B39" s="150"/>
      <c r="C39" s="151"/>
      <c r="D39" s="152"/>
      <c r="E39" s="153"/>
      <c r="F39" s="153"/>
      <c r="H39" s="11"/>
    </row>
    <row r="40" spans="1:12" ht="12.75">
      <c r="A40" s="196">
        <f>A38+1</f>
        <v>12</v>
      </c>
      <c r="B40" s="150" t="s">
        <v>590</v>
      </c>
      <c r="C40" s="151" t="s">
        <v>28</v>
      </c>
      <c r="D40" s="152">
        <v>2</v>
      </c>
      <c r="E40" s="191"/>
      <c r="F40" s="153" t="str">
        <f>IF((D40*E40)=0," ",(D40*E40))</f>
        <v xml:space="preserve"> </v>
      </c>
      <c r="H40" s="11"/>
    </row>
    <row r="41" spans="1:12" ht="12.75">
      <c r="A41" s="196"/>
      <c r="B41" s="150"/>
      <c r="C41" s="151"/>
      <c r="D41" s="152"/>
      <c r="E41" s="153"/>
      <c r="F41" s="153"/>
      <c r="H41" s="11"/>
    </row>
    <row r="42" spans="1:12" ht="12.75">
      <c r="A42" s="196">
        <f>1+A40</f>
        <v>13</v>
      </c>
      <c r="B42" s="150" t="s">
        <v>591</v>
      </c>
      <c r="C42" s="151" t="s">
        <v>28</v>
      </c>
      <c r="D42" s="152">
        <v>1</v>
      </c>
      <c r="E42" s="191"/>
      <c r="F42" s="153" t="str">
        <f>IF((D42*E42)=0," ",(D42*E42))</f>
        <v xml:space="preserve"> </v>
      </c>
      <c r="H42" s="11"/>
    </row>
    <row r="43" spans="1:12" ht="12.75">
      <c r="A43" s="196"/>
      <c r="B43" s="150"/>
      <c r="C43" s="151"/>
      <c r="D43" s="152"/>
      <c r="E43" s="153"/>
      <c r="F43" s="153"/>
      <c r="H43" s="11"/>
    </row>
    <row r="44" spans="1:12" s="198" customFormat="1" ht="12.75">
      <c r="A44" s="196">
        <f>A42+1</f>
        <v>14</v>
      </c>
      <c r="B44" s="150" t="s">
        <v>592</v>
      </c>
      <c r="C44" s="151" t="s">
        <v>28</v>
      </c>
      <c r="D44" s="152">
        <v>2</v>
      </c>
      <c r="E44" s="191"/>
      <c r="F44" s="153" t="str">
        <f>IF((D44*E44)=0," ",(D44*E44))</f>
        <v xml:space="preserve"> </v>
      </c>
    </row>
    <row r="45" spans="1:12" s="198" customFormat="1" ht="12.75">
      <c r="A45" s="196"/>
      <c r="B45" s="150"/>
      <c r="C45" s="151"/>
      <c r="D45" s="152"/>
      <c r="E45" s="153"/>
      <c r="F45" s="153"/>
    </row>
    <row r="46" spans="1:12" s="198" customFormat="1" ht="12.75">
      <c r="A46" s="196">
        <f>A44+1</f>
        <v>15</v>
      </c>
      <c r="B46" s="150" t="s">
        <v>564</v>
      </c>
      <c r="C46" s="151" t="s">
        <v>28</v>
      </c>
      <c r="D46" s="152">
        <v>1</v>
      </c>
      <c r="E46" s="191"/>
      <c r="F46" s="153" t="str">
        <f>IF((D46*E46)=0," ",(D46*E46))</f>
        <v xml:space="preserve"> </v>
      </c>
    </row>
    <row r="47" spans="1:12" ht="12.75">
      <c r="A47" s="97"/>
      <c r="B47" s="199"/>
      <c r="C47" s="200"/>
      <c r="D47" s="201"/>
      <c r="E47" s="19"/>
      <c r="F47" s="19"/>
      <c r="G47" s="19"/>
    </row>
    <row r="48" spans="1:12" s="198" customFormat="1" ht="12.75">
      <c r="A48" s="196">
        <f>A46+1</f>
        <v>16</v>
      </c>
      <c r="B48" s="150" t="s">
        <v>565</v>
      </c>
      <c r="C48" s="151" t="s">
        <v>28</v>
      </c>
      <c r="D48" s="152">
        <v>1</v>
      </c>
      <c r="E48" s="191"/>
      <c r="F48" s="153" t="str">
        <f t="shared" ref="F48:F52" si="2">IF((D48*E48)=0," ",(D48*E48))</f>
        <v xml:space="preserve"> </v>
      </c>
      <c r="H48" s="5"/>
      <c r="I48" s="6"/>
      <c r="J48" s="197"/>
      <c r="K48" s="19"/>
      <c r="L48" s="19"/>
    </row>
    <row r="49" spans="1:12" s="198" customFormat="1" ht="12.75">
      <c r="A49" s="196"/>
      <c r="B49" s="150"/>
      <c r="C49" s="151"/>
      <c r="D49" s="152"/>
      <c r="E49" s="153"/>
      <c r="F49" s="153" t="str">
        <f t="shared" si="2"/>
        <v xml:space="preserve"> </v>
      </c>
      <c r="H49" s="5"/>
      <c r="I49" s="6"/>
      <c r="J49" s="197"/>
      <c r="K49" s="19"/>
      <c r="L49" s="19"/>
    </row>
    <row r="50" spans="1:12" s="198" customFormat="1" ht="12.75">
      <c r="A50" s="196">
        <f>A48+1</f>
        <v>17</v>
      </c>
      <c r="B50" s="150" t="s">
        <v>566</v>
      </c>
      <c r="C50" s="151" t="s">
        <v>28</v>
      </c>
      <c r="D50" s="152">
        <v>1</v>
      </c>
      <c r="E50" s="191"/>
      <c r="F50" s="153" t="str">
        <f t="shared" si="2"/>
        <v xml:space="preserve"> </v>
      </c>
      <c r="H50" s="5"/>
      <c r="I50" s="6"/>
      <c r="J50" s="197"/>
      <c r="K50" s="19"/>
      <c r="L50" s="19"/>
    </row>
    <row r="51" spans="1:12" s="198" customFormat="1" ht="12.75">
      <c r="A51" s="196"/>
      <c r="B51" s="150"/>
      <c r="C51" s="151"/>
      <c r="D51" s="152"/>
      <c r="E51" s="153"/>
      <c r="F51" s="153" t="str">
        <f t="shared" si="2"/>
        <v xml:space="preserve"> </v>
      </c>
    </row>
    <row r="52" spans="1:12" s="198" customFormat="1" ht="12.75">
      <c r="A52" s="196">
        <f>A50+1</f>
        <v>18</v>
      </c>
      <c r="B52" s="150" t="s">
        <v>567</v>
      </c>
      <c r="C52" s="151" t="s">
        <v>8</v>
      </c>
      <c r="D52" s="152">
        <v>1</v>
      </c>
      <c r="E52" s="191"/>
      <c r="F52" s="153" t="str">
        <f t="shared" si="2"/>
        <v xml:space="preserve"> </v>
      </c>
    </row>
    <row r="53" spans="1:12" s="198" customFormat="1" ht="12.75">
      <c r="A53" s="196"/>
      <c r="B53" s="150"/>
      <c r="C53" s="151"/>
      <c r="D53" s="152"/>
      <c r="E53" s="153"/>
      <c r="F53" s="153"/>
    </row>
    <row r="54" spans="1:12" s="198" customFormat="1" ht="13.5" thickBot="1">
      <c r="A54" s="202"/>
      <c r="B54" s="68" t="str">
        <f>B16</f>
        <v>CEVOVOD KARDOŠEVA ULICA IN V5</v>
      </c>
      <c r="C54" s="172"/>
      <c r="D54" s="76"/>
      <c r="E54" s="173"/>
      <c r="F54" s="92">
        <f>SUM(F18:F53)</f>
        <v>0</v>
      </c>
    </row>
    <row r="55" spans="1:12" s="198" customFormat="1" ht="13.5" thickTop="1">
      <c r="A55" s="3"/>
      <c r="B55" s="203"/>
      <c r="C55" s="204"/>
      <c r="D55" s="205"/>
      <c r="E55" s="206"/>
      <c r="F55" s="206"/>
    </row>
    <row r="56" spans="1:12" ht="15" customHeight="1"/>
    <row r="57" spans="1:12" ht="15" customHeight="1"/>
    <row r="58" spans="1:12" ht="15" customHeight="1"/>
    <row r="59" spans="1:12" ht="15" customHeight="1"/>
    <row r="60" spans="1:12" ht="15" customHeight="1"/>
    <row r="61" spans="1:12" ht="15" customHeight="1"/>
    <row r="62" spans="1:12" ht="15" customHeight="1"/>
    <row r="63" spans="1:12" ht="15" customHeight="1"/>
    <row r="64" spans="1:12" ht="15" customHeight="1"/>
    <row r="65" ht="15" customHeight="1"/>
    <row r="66" ht="15" customHeight="1"/>
    <row r="67" ht="15" customHeight="1"/>
    <row r="68" ht="15" customHeight="1"/>
    <row r="69" ht="15" customHeight="1"/>
    <row r="70" ht="15" customHeight="1"/>
    <row r="71" ht="15" customHeight="1"/>
  </sheetData>
  <sheetProtection password="CA05" sheet="1" objects="1" scenarios="1" selectLockedCells="1"/>
  <mergeCells count="4">
    <mergeCell ref="A5:F5"/>
    <mergeCell ref="A7:F7"/>
    <mergeCell ref="A9:F9"/>
    <mergeCell ref="A11:F11"/>
  </mergeCells>
  <conditionalFormatting sqref="E14:F14 E5:F5 E7:F7 E9:F9 E11:F11 E17:F46 E48:F53">
    <cfRule type="cellIs" dxfId="1" priority="3" stopIfTrue="1" operator="equal">
      <formula>0</formula>
    </cfRule>
  </conditionalFormatting>
  <conditionalFormatting sqref="A54 E54">
    <cfRule type="cellIs" dxfId="0" priority="2" stopIfTrue="1" operator="equal">
      <formula>0</formula>
    </cfRule>
  </conditionalFormatting>
  <pageMargins left="0.70866141732283472" right="0.70866141732283472" top="0.74803149606299213" bottom="0.74803149606299213" header="0.31496062992125984" footer="0.31496062992125984"/>
  <pageSetup paperSize="9" scale="91" orientation="portrait" horizontalDpi="300" verticalDpi="300" r:id="rId1"/>
  <headerFooter alignWithMargins="0">
    <oddHeader>&amp;L&amp;"Arial Narrow,Običajno"&amp;10»PRENOVA MESTNEGA SREDIŠČA – 1. Faza« (FAZA 1/2 Trg zmage (1B, 1C))&amp;R&amp;A</oddHeader>
    <oddFooter>&amp;LMESTNA OBČINA MURSKA SOBOTA&amp;RStran &amp;P od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14</vt:i4>
      </vt:variant>
      <vt:variant>
        <vt:lpstr>Imenovani obsegi</vt:lpstr>
      </vt:variant>
      <vt:variant>
        <vt:i4>38</vt:i4>
      </vt:variant>
    </vt:vector>
  </HeadingPairs>
  <TitlesOfParts>
    <vt:vector size="52" baseType="lpstr">
      <vt:lpstr>Splošna določila</vt:lpstr>
      <vt:lpstr>Spošna določila - betonska dela</vt:lpstr>
      <vt:lpstr>Dela_vsteta_v_Cena na enoto</vt:lpstr>
      <vt:lpstr>Rekapitulacija</vt:lpstr>
      <vt:lpstr>1B=&gt;</vt:lpstr>
      <vt:lpstr>Vozisce_1B</vt:lpstr>
      <vt:lpstr>Plocnik_1B</vt:lpstr>
      <vt:lpstr>Elektro_1B</vt:lpstr>
      <vt:lpstr>Vodovod_1B</vt:lpstr>
      <vt:lpstr>1C=&gt;</vt:lpstr>
      <vt:lpstr>GOI_1C</vt:lpstr>
      <vt:lpstr>Hortikultura_1C</vt:lpstr>
      <vt:lpstr>Elektro_1C</vt:lpstr>
      <vt:lpstr>Vodovod_1C</vt:lpstr>
      <vt:lpstr>Plocnik_1B!_Toc100454082</vt:lpstr>
      <vt:lpstr>Vozisce_1B!_Toc100454082</vt:lpstr>
      <vt:lpstr>Plocnik_1B!_Toc103400914</vt:lpstr>
      <vt:lpstr>Vozisce_1B!_Toc103400914</vt:lpstr>
      <vt:lpstr>Plocnik_1B!_Toc103495602</vt:lpstr>
      <vt:lpstr>Vozisce_1B!_Toc103495602</vt:lpstr>
      <vt:lpstr>Vozisce_1B!_Toc103495603</vt:lpstr>
      <vt:lpstr>Plocnik_1B!_Toc117392610</vt:lpstr>
      <vt:lpstr>Vozisce_1B!_Toc117392610</vt:lpstr>
      <vt:lpstr>Plocnik_1B!_Toc92683847</vt:lpstr>
      <vt:lpstr>Plocnik_1B!_Toc92683853</vt:lpstr>
      <vt:lpstr>Vozisce_1B!_Toc92683853</vt:lpstr>
      <vt:lpstr>Plocnik_1B!_Toc92683857</vt:lpstr>
      <vt:lpstr>Vozisce_1B!_Toc92683857</vt:lpstr>
      <vt:lpstr>Plocnik_1B!_Toc92683860</vt:lpstr>
      <vt:lpstr>Plocnik_1B!_Toc92683867</vt:lpstr>
      <vt:lpstr>Vozisce_1B!_Toc92683867</vt:lpstr>
      <vt:lpstr>Plocnik_1B!_Toc92683883</vt:lpstr>
      <vt:lpstr>Plocnik_1B!_Toc92683917</vt:lpstr>
      <vt:lpstr>Vozisce_1B!_Toc92683917</vt:lpstr>
      <vt:lpstr>GOI_1C!Excel_BuiltIn_Print_Area_3_1</vt:lpstr>
      <vt:lpstr>Elektro_1B!Področje_tiskanja</vt:lpstr>
      <vt:lpstr>Elektro_1C!Področje_tiskanja</vt:lpstr>
      <vt:lpstr>GOI_1C!Področje_tiskanja</vt:lpstr>
      <vt:lpstr>Hortikultura_1C!Področje_tiskanja</vt:lpstr>
      <vt:lpstr>Plocnik_1B!Področje_tiskanja</vt:lpstr>
      <vt:lpstr>Rekapitulacija!Področje_tiskanja</vt:lpstr>
      <vt:lpstr>Vodovod_1B!Področje_tiskanja</vt:lpstr>
      <vt:lpstr>Vodovod_1C!Področje_tiskanja</vt:lpstr>
      <vt:lpstr>Vozisce_1B!Področje_tiskanja</vt:lpstr>
      <vt:lpstr>Elektro_1B!Tiskanje_naslovov</vt:lpstr>
      <vt:lpstr>Elektro_1C!Tiskanje_naslovov</vt:lpstr>
      <vt:lpstr>GOI_1C!Tiskanje_naslovov</vt:lpstr>
      <vt:lpstr>Hortikultura_1C!Tiskanje_naslovov</vt:lpstr>
      <vt:lpstr>Plocnik_1B!Tiskanje_naslovov</vt:lpstr>
      <vt:lpstr>Vodovod_1B!Tiskanje_naslovov</vt:lpstr>
      <vt:lpstr>Vodovod_1C!Tiskanje_naslovov</vt:lpstr>
      <vt:lpstr>Vozisce_1B!Tiskanje_naslovov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 </cp:lastModifiedBy>
  <cp:lastPrinted>2017-12-21T13:42:17Z</cp:lastPrinted>
  <dcterms:created xsi:type="dcterms:W3CDTF">2011-09-10T16:03:06Z</dcterms:created>
  <dcterms:modified xsi:type="dcterms:W3CDTF">2017-12-28T08:28:33Z</dcterms:modified>
</cp:coreProperties>
</file>