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770" windowWidth="18060" windowHeight="7260"/>
  </bookViews>
  <sheets>
    <sheet name="REKAPITULACIJA" sheetId="5" r:id="rId1"/>
    <sheet name="POPIS F1" sheetId="1" r:id="rId2"/>
    <sheet name="4-1 popis F1" sheetId="2" r:id="rId3"/>
    <sheet name="4-2 popis F1" sheetId="3" r:id="rId4"/>
    <sheet name="POPIS F1 TUJA" sheetId="4" r:id="rId5"/>
    <sheet name="POPIS F2" sheetId="6" r:id="rId6"/>
    <sheet name="POPIS F3" sheetId="7" r:id="rId7"/>
  </sheets>
  <definedNames>
    <definedName name="_xlnm.Print_Area" localSheetId="2">'4-1 popis F1'!$A$1:$H$59</definedName>
    <definedName name="_xlnm.Print_Area" localSheetId="3">'4-2 popis F1'!$A$1:$H$48</definedName>
    <definedName name="_xlnm.Print_Area" localSheetId="1">'POPIS F1'!$A$1:$G$245</definedName>
    <definedName name="_xlnm.Print_Area" localSheetId="0">REKAPITULACIJA!$A$1:$H$17</definedName>
  </definedNames>
  <calcPr calcId="124519"/>
</workbook>
</file>

<file path=xl/calcChain.xml><?xml version="1.0" encoding="utf-8"?>
<calcChain xmlns="http://schemas.openxmlformats.org/spreadsheetml/2006/main">
  <c r="G12" i="7"/>
  <c r="G13" s="1"/>
  <c r="G41" s="1"/>
  <c r="G18"/>
  <c r="G28" s="1"/>
  <c r="G42" s="1"/>
  <c r="G19"/>
  <c r="G20"/>
  <c r="G21"/>
  <c r="G22"/>
  <c r="G23"/>
  <c r="G24"/>
  <c r="G25"/>
  <c r="G26"/>
  <c r="G27"/>
  <c r="G33"/>
  <c r="G34"/>
  <c r="G35"/>
  <c r="G36" l="1"/>
  <c r="G43" s="1"/>
  <c r="G44" s="1"/>
  <c r="G12" i="6"/>
  <c r="G13"/>
  <c r="G14"/>
  <c r="G15"/>
  <c r="G16"/>
  <c r="G17"/>
  <c r="G18"/>
  <c r="G19"/>
  <c r="G20"/>
  <c r="G21"/>
  <c r="G23"/>
  <c r="G24"/>
  <c r="G25"/>
  <c r="G26"/>
  <c r="G27"/>
  <c r="G28"/>
  <c r="G29"/>
  <c r="G30"/>
  <c r="G31"/>
  <c r="G32"/>
  <c r="G45" i="7" l="1"/>
  <c r="G46" s="1"/>
  <c r="G33" i="6"/>
  <c r="G38" s="1"/>
  <c r="G39" s="1"/>
  <c r="G16" i="4"/>
  <c r="G15"/>
  <c r="G14"/>
  <c r="G13"/>
  <c r="G12" i="1"/>
  <c r="H13" i="3"/>
  <c r="H14" s="1"/>
  <c r="H19"/>
  <c r="B20"/>
  <c r="H20"/>
  <c r="B21"/>
  <c r="H21"/>
  <c r="B22"/>
  <c r="H22"/>
  <c r="H27" s="1"/>
  <c r="B23"/>
  <c r="H23"/>
  <c r="B24"/>
  <c r="B25" s="1"/>
  <c r="B26" s="1"/>
  <c r="H24"/>
  <c r="H25"/>
  <c r="H26"/>
  <c r="H32"/>
  <c r="H35" s="1"/>
  <c r="B33"/>
  <c r="H33"/>
  <c r="B34"/>
  <c r="H34"/>
  <c r="H40"/>
  <c r="H45" s="1"/>
  <c r="B41"/>
  <c r="H41"/>
  <c r="B42"/>
  <c r="B43" s="1"/>
  <c r="H42"/>
  <c r="H43"/>
  <c r="H13" i="2"/>
  <c r="H14"/>
  <c r="H15"/>
  <c r="H21"/>
  <c r="H30" s="1"/>
  <c r="H22"/>
  <c r="H23"/>
  <c r="H24"/>
  <c r="H25"/>
  <c r="H26"/>
  <c r="H27"/>
  <c r="H28"/>
  <c r="H29"/>
  <c r="H35"/>
  <c r="H46" s="1"/>
  <c r="H36"/>
  <c r="H37"/>
  <c r="H38"/>
  <c r="H39"/>
  <c r="H40"/>
  <c r="H42"/>
  <c r="H43"/>
  <c r="H44"/>
  <c r="H45"/>
  <c r="H51"/>
  <c r="H52"/>
  <c r="H53"/>
  <c r="H54"/>
  <c r="H55"/>
  <c r="G47" i="7" l="1"/>
  <c r="G40" i="6"/>
  <c r="G41" s="1"/>
  <c r="H16" i="2"/>
  <c r="G17" i="4"/>
  <c r="H56" i="2"/>
  <c r="H48" i="3"/>
  <c r="G196" i="1" s="1"/>
  <c r="G13"/>
  <c r="G14"/>
  <c r="G15"/>
  <c r="G16"/>
  <c r="G17"/>
  <c r="G18"/>
  <c r="G19"/>
  <c r="G20"/>
  <c r="G21"/>
  <c r="G22"/>
  <c r="G23"/>
  <c r="G29"/>
  <c r="G30"/>
  <c r="G31"/>
  <c r="G32"/>
  <c r="G33"/>
  <c r="G34"/>
  <c r="G35"/>
  <c r="G36"/>
  <c r="G42"/>
  <c r="G43"/>
  <c r="G44"/>
  <c r="G45"/>
  <c r="G46"/>
  <c r="G47"/>
  <c r="G48"/>
  <c r="G49"/>
  <c r="G50"/>
  <c r="G51"/>
  <c r="G52"/>
  <c r="G53"/>
  <c r="G54"/>
  <c r="G60"/>
  <c r="G61"/>
  <c r="G62"/>
  <c r="G63"/>
  <c r="G64"/>
  <c r="G65"/>
  <c r="G66"/>
  <c r="G67"/>
  <c r="G68"/>
  <c r="G69"/>
  <c r="G70"/>
  <c r="G71"/>
  <c r="G72"/>
  <c r="G73"/>
  <c r="G74"/>
  <c r="G75"/>
  <c r="G76"/>
  <c r="G77"/>
  <c r="G78"/>
  <c r="G79"/>
  <c r="G80"/>
  <c r="G81"/>
  <c r="G82"/>
  <c r="G88"/>
  <c r="G89"/>
  <c r="G90"/>
  <c r="G91"/>
  <c r="G92"/>
  <c r="G93"/>
  <c r="G94"/>
  <c r="G95"/>
  <c r="G96"/>
  <c r="G97"/>
  <c r="G98"/>
  <c r="G99"/>
  <c r="G100"/>
  <c r="G106"/>
  <c r="G107"/>
  <c r="G108"/>
  <c r="G109"/>
  <c r="G110"/>
  <c r="G111"/>
  <c r="G112"/>
  <c r="G113"/>
  <c r="G114"/>
  <c r="G115"/>
  <c r="G116"/>
  <c r="G117"/>
  <c r="G118"/>
  <c r="G119"/>
  <c r="G120"/>
  <c r="G121"/>
  <c r="G122"/>
  <c r="G123"/>
  <c r="G124"/>
  <c r="G126"/>
  <c r="G127"/>
  <c r="G128"/>
  <c r="G129"/>
  <c r="G130"/>
  <c r="G131"/>
  <c r="G132"/>
  <c r="G133"/>
  <c r="G134"/>
  <c r="G135"/>
  <c r="G136"/>
  <c r="G137"/>
  <c r="G138"/>
  <c r="G139"/>
  <c r="G140"/>
  <c r="G141"/>
  <c r="G142"/>
  <c r="G143"/>
  <c r="G144"/>
  <c r="G145"/>
  <c r="G146"/>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202"/>
  <c r="G203"/>
  <c r="G204"/>
  <c r="G48" i="7" l="1"/>
  <c r="G42" i="6"/>
  <c r="H59" i="2"/>
  <c r="G195" i="1" s="1"/>
  <c r="G197" s="1"/>
  <c r="G147"/>
  <c r="G83"/>
  <c r="G213" s="1"/>
  <c r="G190"/>
  <c r="G24"/>
  <c r="G210" s="1"/>
  <c r="G101"/>
  <c r="G214" s="1"/>
  <c r="G55"/>
  <c r="G212" s="1"/>
  <c r="G37"/>
  <c r="G211" s="1"/>
  <c r="G19" i="4"/>
  <c r="G205" i="1"/>
  <c r="G218" s="1"/>
  <c r="H49" i="3"/>
  <c r="H50" s="1"/>
  <c r="G49" i="7" l="1"/>
  <c r="G14" i="5" s="1"/>
  <c r="F14"/>
  <c r="G43" i="6"/>
  <c r="F13" i="5" s="1"/>
  <c r="G20" i="4"/>
  <c r="G21" s="1"/>
  <c r="G229" i="1"/>
  <c r="G230" s="1"/>
  <c r="G231" s="1"/>
  <c r="G232" s="1"/>
  <c r="G233" s="1"/>
  <c r="G234" s="1"/>
  <c r="G235" s="1"/>
  <c r="G236" s="1"/>
  <c r="G228"/>
  <c r="H60" i="2"/>
  <c r="H61" s="1"/>
  <c r="G217" i="1"/>
  <c r="G219" s="1"/>
  <c r="G50" i="7" l="1"/>
  <c r="H14" i="5" s="1"/>
  <c r="G44" i="6"/>
  <c r="G13" i="5" s="1"/>
  <c r="G22" i="4"/>
  <c r="G23" s="1"/>
  <c r="G220" i="1"/>
  <c r="G221" s="1"/>
  <c r="G240" s="1"/>
  <c r="G45" i="6" l="1"/>
  <c r="H13" i="5" s="1"/>
  <c r="G24" i="4"/>
  <c r="G25" s="1"/>
  <c r="G222" i="1"/>
  <c r="G223" s="1"/>
  <c r="G244"/>
  <c r="F244"/>
  <c r="G241" l="1"/>
  <c r="G224"/>
  <c r="G225" s="1"/>
  <c r="G242"/>
  <c r="F12" i="5" s="1"/>
  <c r="F15" l="1"/>
  <c r="F243" i="1"/>
  <c r="G243"/>
  <c r="G12" i="5" l="1"/>
  <c r="G15" s="1"/>
  <c r="G245" i="1"/>
  <c r="H12" i="5" s="1"/>
  <c r="H15" l="1"/>
</calcChain>
</file>

<file path=xl/sharedStrings.xml><?xml version="1.0" encoding="utf-8"?>
<sst xmlns="http://schemas.openxmlformats.org/spreadsheetml/2006/main" count="1308" uniqueCount="479">
  <si>
    <t>SKUPAJ</t>
  </si>
  <si>
    <t>%</t>
  </si>
  <si>
    <t>DDV</t>
  </si>
  <si>
    <t>NETO</t>
  </si>
  <si>
    <t>NEPREDVIDENA DELA</t>
  </si>
  <si>
    <t>VSOTA</t>
  </si>
  <si>
    <t>TUJA DELA (Telekom, Telemach)</t>
  </si>
  <si>
    <t>10.</t>
  </si>
  <si>
    <t>GRADBENA IN OBRTNIŠKA DELA</t>
  </si>
  <si>
    <t>9.</t>
  </si>
  <si>
    <t>ELEKTRIKA IN KOMUNIKACIJE (mapa 4.1 in 4.2)</t>
  </si>
  <si>
    <t>8.</t>
  </si>
  <si>
    <t>KOMUNALNA KANALIZACIJA</t>
  </si>
  <si>
    <t>7.</t>
  </si>
  <si>
    <t>VODOVOD</t>
  </si>
  <si>
    <t>6.</t>
  </si>
  <si>
    <t>PROMETNA OPREMA</t>
  </si>
  <si>
    <t>5.</t>
  </si>
  <si>
    <t>METEORNA ODVODNJA</t>
  </si>
  <si>
    <t>4.</t>
  </si>
  <si>
    <t>VOZIŠČNE KONSTRUKCIJE</t>
  </si>
  <si>
    <t>3.</t>
  </si>
  <si>
    <t>ZEMELJSKA DELA IN TEMELJENJE</t>
  </si>
  <si>
    <t>2.</t>
  </si>
  <si>
    <t>PREDDELA</t>
  </si>
  <si>
    <t>1.</t>
  </si>
  <si>
    <t>Cena</t>
  </si>
  <si>
    <t>Vrsta del</t>
  </si>
  <si>
    <t>Zap. št.</t>
  </si>
  <si>
    <t>REKAPITULACIJA</t>
  </si>
  <si>
    <t>11.</t>
  </si>
  <si>
    <t xml:space="preserve">Vsota:  </t>
  </si>
  <si>
    <t xml:space="preserve">                                  .</t>
  </si>
  <si>
    <t>m</t>
  </si>
  <si>
    <t>Dela v režiji Telekom: Dobava in izvedba TK kanalizacije iz TK-PVC DN110 cevi in opozorilnega traku, s polnim obbetoniranjem na uvozih, zajet izkop in odvoz na stalno deponijo ter zasip z gramozom s komprimiranjem po plasteh do tampona in tampon v ustrezni debelini s komprimiranjem kot ostalo območje</t>
  </si>
  <si>
    <t>10.4</t>
  </si>
  <si>
    <t>kos</t>
  </si>
  <si>
    <t>Dela v režiji Telekom: Dobava in izvedba TK jaška iz BC DN80 z bet pokrovom in LTŽ C600x600 mm pokrovom globine 1 m, komplet z izkopom, odvozom in zasip z gramozom in tamponom kot je obst. konstrukcija na mestu vgradnje</t>
  </si>
  <si>
    <t>10.3</t>
  </si>
  <si>
    <t>Dela v režiji Telemach: Izvedba prestavitve obst. jaškov iz BC DN600 in LTŽ 600x600 zaradi izvedbe kanalizacije, uporaba obst. ali nove BC DN600 cevi in pokrova, zajet izkop in odvoz na stalno deponijo ter zasip z gramozom s komprimiranjem po plasteh do tampona in tampon v ustrezni debelini s komprimiranjem kot ostalo območje</t>
  </si>
  <si>
    <t>10.2</t>
  </si>
  <si>
    <t>Dela v režiji Telemach: Izvedba zaščite obst. 2x PVC DN110 cevi zaradi izvedbe kanalizacije s položitvijo nove PVC DN110 cevi oz. uporabo obstoječe, s polnim obbetoniranjem na uvozih, zajet izkop in odvoz na stalno deponijo ter zasip z gramozom s komprimiranjem po plasteh do tampona in tampon v ustrezni debelini s komprimiranjem kot ostalo območje, sanacija oz. položitev ustreznega novega opozorilnega traku</t>
  </si>
  <si>
    <t>10.1</t>
  </si>
  <si>
    <t>10.0</t>
  </si>
  <si>
    <t>Cena po enoti</t>
  </si>
  <si>
    <t>Količina</t>
  </si>
  <si>
    <t>Enota</t>
  </si>
  <si>
    <t>Tekst</t>
  </si>
  <si>
    <t>Šifra</t>
  </si>
  <si>
    <t>Zap. Št.</t>
  </si>
  <si>
    <t xml:space="preserve">                                  Vsota:</t>
  </si>
  <si>
    <t>Izdelava zaščite obst. pinovoda z ustrezno PVC cevjo in obbetoniranjem, obsip s peskom, saniranje opozorilnega traku, komplet z zemeljskimi deli, zasip z gramozom s komprimiranjem</t>
  </si>
  <si>
    <t>9.3</t>
  </si>
  <si>
    <t>Izdelava zaščite obst. TK kabla z PVC DN110 in obbetoniranjem, saniranje opozorilnega traku, komplet z zemeljskimi deli, zasip z gramozom s komprimiranjem</t>
  </si>
  <si>
    <t>9.2</t>
  </si>
  <si>
    <t>Izdelava zaščite obst. SN/NN kabla z PVC DN110/160/200 in obbetoniranjem, saniranje opozorilnega traku in valjanca FeZn 25/4, komplet z zemeljskimi deli, zasip z gramozom s komprimiranjem</t>
  </si>
  <si>
    <t>9.1</t>
  </si>
  <si>
    <t>Prenos iz mape 4.2 tega projekta - NN kbv</t>
  </si>
  <si>
    <t>8.2</t>
  </si>
  <si>
    <t>Prenos iz mape 4.1 tega projekta - JR</t>
  </si>
  <si>
    <t>8.1</t>
  </si>
  <si>
    <t>Preizkus tesnosti jaškov z izdajo končnega poročila, izvede ga akreditiran in neodvisen laboralorij</t>
  </si>
  <si>
    <t>7.37</t>
  </si>
  <si>
    <t>Preizkus tesnosti cevi po cevnih odsekih med dvena jaškoma z izdajo končnega poročila, izvede ga akreditiran in neodvisen laboralorij</t>
  </si>
  <si>
    <t>7.36</t>
  </si>
  <si>
    <t>Dobava in izdelava čepa na PVC DN200 - predvideno nadaljevanje</t>
  </si>
  <si>
    <t>7.35</t>
  </si>
  <si>
    <t>Dobava in izdelava pokrova iz litega železa za 25 Mp tip C, φ600 mm z AB vencem</t>
  </si>
  <si>
    <t>7.34</t>
  </si>
  <si>
    <t>Dobava in izdelava jaška iz PE ali PVC, krožnega prereza DN800 cm, globine od 2 do 2.5 m (korito DN200).</t>
  </si>
  <si>
    <t>7.33</t>
  </si>
  <si>
    <t>Dobava in izdelava jaška iz PE ali PVC, krožnega prereza DN800 cm, globine od 1.5 do 2 m (korito DN200).</t>
  </si>
  <si>
    <t>7.32</t>
  </si>
  <si>
    <t>Dobava in izdelava jaška iz PE ali PVC, krožnega prereza DN800 cm, globine od 1 do 1.5 m (korito DN200).</t>
  </si>
  <si>
    <t>7.31</t>
  </si>
  <si>
    <t>Dobava in izdelava jaška iz PE ali PVC, krožnega prereza DN625, globine od 2 do 2.5 m (korito DN200), na pripravljeno podlago</t>
  </si>
  <si>
    <t>7.30</t>
  </si>
  <si>
    <t>Dobava in izdelava jaška iz PE ali PVC, krožnega prereza DN625, globine od 1.5 do 2 m (korito DN200), na pripravljeno podlago</t>
  </si>
  <si>
    <t>7.29</t>
  </si>
  <si>
    <t>Dobava in izdelava jaška iz PE ali PVC, krožnega prereza DN625, globine od 1 do 1.5 m (korito DN200), na pripravljeno podlago</t>
  </si>
  <si>
    <t>7.28</t>
  </si>
  <si>
    <t>Izvedba cevnega priključka nove kanalizacije PVC DN200 na obstoječi betonski jašek - črpališče, komplet z izdelavo luknje in zatesnitvijo</t>
  </si>
  <si>
    <t>7.27</t>
  </si>
  <si>
    <t>Obbetoniranje PVC cevi DN 200, 0.15 m3/m1 (do 1m globine pod voziščem)</t>
  </si>
  <si>
    <t>7.26</t>
  </si>
  <si>
    <t>Dobava in izdelava kanalizacije iz PVC cevi SN-8 DN200 (SIST EN 1401-1 in 13476-1), vgrajenih na posteljico (SIST EN 1610), komplet s tesnili, spojnimi in fazonskimi elementi</t>
  </si>
  <si>
    <t>7.25</t>
  </si>
  <si>
    <t>Dobava in izdelava kanalizacije iz PVC cevi SN-8 DN160 (SIST EN 1401-1 in 13476-1), vgrajenih na posteljico (SIST EN 1610), komplet s tesnili, spojnimi in fazonskimi elementi - priključki</t>
  </si>
  <si>
    <t>7.24</t>
  </si>
  <si>
    <t>m2</t>
  </si>
  <si>
    <t>Dobava in izdelava obrabne in zaporne plasti bituminizirane zmesi AC 8 surf B 50/70 A5 v debelini 5 cm - hodniki</t>
  </si>
  <si>
    <t>7.23</t>
  </si>
  <si>
    <t>Dobava in izdelava obrabne in zaporne plasti bituminizirane zmesi AC 11 surf B 50/70 A3 v debelini 4,0 cm - cesta</t>
  </si>
  <si>
    <t>7.22</t>
  </si>
  <si>
    <t>Dobava in izdelava nosilne plasti bituminizirane zmesi AC 22 base B 50/70 A3 v debelini 6 cm - na uvozih</t>
  </si>
  <si>
    <t>7.21</t>
  </si>
  <si>
    <t>Pobrizg očiščenega asfalta z bitumensko emulzijo 0,5 kg/m2 - pri dvoslojnih asfaltih</t>
  </si>
  <si>
    <t>7.20</t>
  </si>
  <si>
    <t>Pobrizg stika na obstoječem asfaltu z bitumensko emulzijo</t>
  </si>
  <si>
    <t>7.19</t>
  </si>
  <si>
    <t>Rušenje obstoječe asfaltne konstrukcije na cestišču v deb. 5 do 15 cm, odvoz na stalno deponijo ali drobljenje in vgradnja na licu mesta v spodnje plasti - pri komunalnih vodih</t>
  </si>
  <si>
    <t>7.18</t>
  </si>
  <si>
    <t>Rezanje asfalta v debelini do 10 cm</t>
  </si>
  <si>
    <t>7.17</t>
  </si>
  <si>
    <t>m3</t>
  </si>
  <si>
    <t>Dobava in izvedba nasipa iz gramoza nad kanalizacijsko cev do kote pokrovov jaškov po celotni liniji kanala v širini krone min. 1,00 m in naklonom brežin 1:1.5 in s komprimiranjem po plasteh</t>
  </si>
  <si>
    <t>7.16</t>
  </si>
  <si>
    <t>Dobava in zasip kanalizacije s tamponom TD32 na vrhu (40 cm) s komprimiranjem do Me=100 MPa.</t>
  </si>
  <si>
    <t>7.15</t>
  </si>
  <si>
    <t>Dobava in zasip kanalizacije s tamponom TD32 na vrhu (30 cm) s komprimiranjem do Me=60 MPa.</t>
  </si>
  <si>
    <t>7.14</t>
  </si>
  <si>
    <t>Dobava in zasip kanalizacije z gramozom in komprimiranjem po plasteh - do tampona (pod povoznimi površinami)</t>
  </si>
  <si>
    <t>7.13</t>
  </si>
  <si>
    <t>Dodatni izkop na delu kolesarske steze do kote sp. ustroja (za 30 oz. 40 cm tampona in asfalte) - odvoz na stalno deponijo</t>
  </si>
  <si>
    <t/>
  </si>
  <si>
    <t>Izkop in zasip kanalizacije z izkopom obst. uporabnega tampona (in če je tudi rezkanega asfalta) s kolesarske steze in zasip spodnjih delov jarka kanalizacije - strojno, s komprimiranjem po plasteh</t>
  </si>
  <si>
    <t>7.12</t>
  </si>
  <si>
    <t>Dobava in zasip kanalizacijskih jaškov s frakcijo 4/8 do kote tampona po SIST EN 1610</t>
  </si>
  <si>
    <t>7.11</t>
  </si>
  <si>
    <t>Dobava in zasip kanalizacijske cevi s frakcijo 4/8 do 10 cm nad temenom po SIST EN 1610</t>
  </si>
  <si>
    <t>7.10</t>
  </si>
  <si>
    <t>Dobava in planiranje frakcije 4/8 na dno jarka v debelini 15 cm po SIST EN 1610</t>
  </si>
  <si>
    <t>7.9</t>
  </si>
  <si>
    <t>Dvostransko razpiranje jarkov, obračun obeh strani na m2</t>
  </si>
  <si>
    <t>7.8</t>
  </si>
  <si>
    <t>Izkopi za kanale kanalizacij globine nad 2,0 m v lahki zemljini, odvoz na stalno deponijo</t>
  </si>
  <si>
    <t>7.7</t>
  </si>
  <si>
    <t>Izkopi za kanale kanalizacij globine od 1,0 do 2,0 m v lahki zemljini, odvoz na stalno deponijo</t>
  </si>
  <si>
    <t>7.6</t>
  </si>
  <si>
    <t>Izkopi za kanale kanalizacij globine do 1,0 m v lahki zemljini - odvoz na stalno deponijo</t>
  </si>
  <si>
    <t>7.5</t>
  </si>
  <si>
    <t>Površinski izkopi plodne zemljine (humusa) z deponiranjem na stalni deponiji na gradbišču - strojno</t>
  </si>
  <si>
    <t>7.4</t>
  </si>
  <si>
    <t>Rušitev PE/PVC kanalizacije dimenzije 2xDN110, globine do 1.0 m - odvoz na stalno deponijo oz. v dogovoru z Telemach-om</t>
  </si>
  <si>
    <t>7.3</t>
  </si>
  <si>
    <t>Rušitev AB ali bet. jaškov kanalizacije dimenzije DN600 z LTŽ AB pokrovi, globine do 1.0 m - odvoz na stalno deponijo oz. v dogovoru z Telemach-om</t>
  </si>
  <si>
    <t>7.2</t>
  </si>
  <si>
    <t>Zakoličba, izdelava profilov in zavarovanje zakoličbe kanalizacije</t>
  </si>
  <si>
    <t>7.1</t>
  </si>
  <si>
    <t>ur</t>
  </si>
  <si>
    <t>Nadzor upravljavca vodovoda in prevzem novega vodovoda</t>
  </si>
  <si>
    <t>6.41</t>
  </si>
  <si>
    <t>Dobava in položitev opozorilnega traku "VODOVOD", min. 30 cm nad temenom cevi ali armature</t>
  </si>
  <si>
    <t>6.40</t>
  </si>
  <si>
    <t>Tlačni preizkus vodovoda, kloriranje in preizkus izdatnosti (hidrantov).</t>
  </si>
  <si>
    <t>6.39</t>
  </si>
  <si>
    <t>NH lomljivi DN 80 z ventilom, 2x C spojka, višina 1250  z drenažnim elementom (npr. Hawle 492S 2C)</t>
  </si>
  <si>
    <t>6.38</t>
  </si>
  <si>
    <t>kpl</t>
  </si>
  <si>
    <t>prehodni kos DN80/d63 (npr. Hawle 536 BAIO DN80/ZAK46) in ravni fiting (npr. Hawle 616 ZAK46/PE d63)</t>
  </si>
  <si>
    <t>6.37</t>
  </si>
  <si>
    <t>N kos DN80/80 (npr. Hawle MMN 548)</t>
  </si>
  <si>
    <t>6.36</t>
  </si>
  <si>
    <t>S kos  kratki DN80 (npr. Hawle 531)</t>
  </si>
  <si>
    <t>6.35</t>
  </si>
  <si>
    <t>Kapa DN150/ 6/4" (npr. Hawle 806 DN150/G6/4") in čep FeZn 6/4"</t>
  </si>
  <si>
    <t>6.34</t>
  </si>
  <si>
    <t>Kapa DN100/ 6/4" (npr. Hawle 806 DN100/G6/4") in čep FeZn 6/4"</t>
  </si>
  <si>
    <t>6.33</t>
  </si>
  <si>
    <t>Lok 11° DN150 (npr. Hawle MMK 543)</t>
  </si>
  <si>
    <t>6.32</t>
  </si>
  <si>
    <t>Lok 22° DN150 (npr. Hawle MMK 543)</t>
  </si>
  <si>
    <t>6.31</t>
  </si>
  <si>
    <t>Lok 30° DN150 (npr. Hawle MMK 543)</t>
  </si>
  <si>
    <t>6.30</t>
  </si>
  <si>
    <t>Lok 45° DN150 (npr. Hawle MSK 543)</t>
  </si>
  <si>
    <t>6.29</t>
  </si>
  <si>
    <t>Lok 45° DN150 (npr. Hawle MMK 543)</t>
  </si>
  <si>
    <t>6.28</t>
  </si>
  <si>
    <t>EV zasun DN80 bajonet/ obojka (npr. Hawle HSM 451 1)</t>
  </si>
  <si>
    <t>6.27</t>
  </si>
  <si>
    <t>EV zasun DN100 bajonet/ obojka (npr. Hawle HSM 451 1)</t>
  </si>
  <si>
    <t>6.26</t>
  </si>
  <si>
    <t>EV zasun DN150 bajonet/ obojka (npr. Hawle HSM 451 1)</t>
  </si>
  <si>
    <t>6.25</t>
  </si>
  <si>
    <t>EV zasun DN300 bajonet/ obojka (npr. Hawle HSM 451 1)</t>
  </si>
  <si>
    <t>6.24</t>
  </si>
  <si>
    <t>MMB DN150/80 (npr. Hawle 542)</t>
  </si>
  <si>
    <t>6.23</t>
  </si>
  <si>
    <t>MMB DN150/100 (npr. Hawle 542)</t>
  </si>
  <si>
    <t>6.22</t>
  </si>
  <si>
    <t>MMB DN300/150 (npr. Hawle 542)</t>
  </si>
  <si>
    <t>6.21</t>
  </si>
  <si>
    <t>Dobava, transport in montaža NL fazonskih kosov s spojnim in tesnilnim materialom za brezvijačno spajanje (npr. sistem Hawle BAIO ali podoben), PN16 - za spodnje postavke.</t>
  </si>
  <si>
    <t>6.20</t>
  </si>
  <si>
    <t>Premontaža vodomera iz obst. vodomernega jaška v novega, komplet s spojnim materialom</t>
  </si>
  <si>
    <t>6.19</t>
  </si>
  <si>
    <t>Dobava, transport in vgradnja PE DN450 termo izoliranega vodomernega jaška z LTŽ pokrovom, napis VODOVOD, glob. 1,00 m, brez vodomera, predinštalacija PE DN63  (npr.: tip Vodovod Murska Sobota), komplet z zemeljskimi deli - zasip z gramozom.</t>
  </si>
  <si>
    <t>6.18</t>
  </si>
  <si>
    <t>Dobava, transport in montaža X kos DN 90 ter rezanje in odklop obst PE DN90 cevi</t>
  </si>
  <si>
    <t>6.17</t>
  </si>
  <si>
    <t>Navezava novega vodovoda na obst. cev, z rezanjem ter dobavo in montažo ustrezne spojke d63</t>
  </si>
  <si>
    <t>6.16</t>
  </si>
  <si>
    <t>Dobava, transport in polaganje cevi iz nodularne litine (16 bar) DN 150</t>
  </si>
  <si>
    <t>6.15</t>
  </si>
  <si>
    <t>Dobava, transport in polaganje cevi iz nodularne litine (16 bar) DN 100</t>
  </si>
  <si>
    <t>6.14</t>
  </si>
  <si>
    <t>Dobava, transport in polaganje PE100 vodovodnih  cevi d63</t>
  </si>
  <si>
    <t>6.13</t>
  </si>
  <si>
    <t>Izvedba podvrtanja in dobava ter zacevitev z Fe cevjo DN324, komplet z izvedbo gradbene jame, dostopi in vsemi pomožnimi deli</t>
  </si>
  <si>
    <t>6.12</t>
  </si>
  <si>
    <t>Zasip vodovoda s tamponom TD32 v debelini 30 cm s komprimiranjem po plasteh na Me=60 Mpa</t>
  </si>
  <si>
    <t>6.11</t>
  </si>
  <si>
    <t>Zasip vodovoda z izkopanim humusom na površini.</t>
  </si>
  <si>
    <t>6.10</t>
  </si>
  <si>
    <t>Dobava in zasip vodovoda z gramozom in komprimiranje po plasteh</t>
  </si>
  <si>
    <t>6.9</t>
  </si>
  <si>
    <t>Zasip cevi s peskom in 10 cm nad temenom</t>
  </si>
  <si>
    <t>6.8</t>
  </si>
  <si>
    <t>Dobava in planiranje peska na dno jarka v debelini 10 cm</t>
  </si>
  <si>
    <t>6.7</t>
  </si>
  <si>
    <t>6.6</t>
  </si>
  <si>
    <t>Planum naravnih temeljnih tal v lahki zemljini</t>
  </si>
  <si>
    <t>6.5</t>
  </si>
  <si>
    <t>Ročni izkop za kanale vodovoda globine 1,0 do 1,5 m v lahki zemljini na območju obst. vodovoda</t>
  </si>
  <si>
    <t>6.4</t>
  </si>
  <si>
    <t>Izkopi za kanale vodovoda globine 1,0 do 1,5 m v lahki zemljini z odvozom na gradbiščno deponijo</t>
  </si>
  <si>
    <t>6.3</t>
  </si>
  <si>
    <t>Površinski izkopi plodne zemljine (humusa) z odvozom na stalni gradbiščni deponiji</t>
  </si>
  <si>
    <t>6.2</t>
  </si>
  <si>
    <t>Obnova in zavarovanje zakoličbe osi vodovoda - obvezno v dogovoru z upravljavcem</t>
  </si>
  <si>
    <t>6.1</t>
  </si>
  <si>
    <t>pav</t>
  </si>
  <si>
    <t>Zavarovanje gradbišča s premično polovično zaporo - v času gradnje se promet ureja z zastavicami - lok. cesta</t>
  </si>
  <si>
    <t>5.12</t>
  </si>
  <si>
    <t>Označitev zapore kolesarskih površin s prometno signalizacijo za preusmeritev kolesarjev na vozišče, označba začasnega prehoda v območju gradbišča na LC</t>
  </si>
  <si>
    <t>Zavarovanje gradbišča oz. izkopov pred nepooblaščenim dostopom</t>
  </si>
  <si>
    <t>5.11</t>
  </si>
  <si>
    <t>Vzpostavitev začasnega obhoda (pešci in kolesarji) okrog gradbišča s prečkanjem jarka iz lesenih elementov z držalom, ter ureditev poti po bližnjem travniku</t>
  </si>
  <si>
    <t>5.10</t>
  </si>
  <si>
    <t>Barvanje območja kolesarskih površin z polyuretansko rdečo barvo in rdečim prašnim posipom (širina črte 20 cm)</t>
  </si>
  <si>
    <t>5.9</t>
  </si>
  <si>
    <t>Izdelava druge tankoslojne označbe na vozišču, ročno, z enokomponentno belo barvo.</t>
  </si>
  <si>
    <t>5.8</t>
  </si>
  <si>
    <t>Izdelava tankoslojne prekinjene ali neprekinjene označbe z enokomponentno belo barvo, strojno, debelina plasti 200 μm, širina črte 50 cm</t>
  </si>
  <si>
    <t>5.7</t>
  </si>
  <si>
    <t>Izdelava tankoslojne neprekinjene označbe z enokomponentno belo barvo, strojno, debelina plasti 200 μm, širina črte 10 cm</t>
  </si>
  <si>
    <t>5.6</t>
  </si>
  <si>
    <t>Postavitev demontiranih znakov z drogom in temeljem - na novi lokaciji</t>
  </si>
  <si>
    <t>5.5</t>
  </si>
  <si>
    <t>Dobava in pritrditev prometnega znaka, podloga iz aluminijaste pločevine, znak z rumeno barvo-folijo RA2, velikost 1600 x 300 mm</t>
  </si>
  <si>
    <t>5.4</t>
  </si>
  <si>
    <t>Dobava in pritrditev okroglega prometnega znaka, podloga iz aluminijaste pločevine, znak z odsevno folijo RA2, dolžina stranice φ= 600 mm.</t>
  </si>
  <si>
    <t>5.3</t>
  </si>
  <si>
    <t>Dobava in vgraditev stebriča za prometni znak iz vroče cinkane jeklene cevi φ64 mm, dolžina 2900 mm</t>
  </si>
  <si>
    <t>5.2</t>
  </si>
  <si>
    <t>Izdelava temelja iz cementnega betona MB 15, dolžine 80 cm, φ20 cm.</t>
  </si>
  <si>
    <t>5.1</t>
  </si>
  <si>
    <t>Končni test vodotesnosti cevi in jaškov z izdajo poročila</t>
  </si>
  <si>
    <t>4.23</t>
  </si>
  <si>
    <t>Izdelava AB plošče ponikalnice debeline 20 cm, armirane +- Q503, C25/30, dimenzije 3x3 m, komplet o opaženjem in razopaženjem, v sredini nadvišanje do terena (cca 0.5 m) za izvedbo pokrova 600x600 mm</t>
  </si>
  <si>
    <t>4.22</t>
  </si>
  <si>
    <t>Dobava in izdelava ponikalnice iz BC DN2000 cevi, položena direktno na gramoz oz. utrjeno tamponsko blazino, ponikalnica se NE zasipa</t>
  </si>
  <si>
    <t>4.21</t>
  </si>
  <si>
    <t>Dobava in izdelava vtočne/iztočne glave iz betona v naklonu brežine za cev krožnega prereza DN160.</t>
  </si>
  <si>
    <t>4.20</t>
  </si>
  <si>
    <t>Dobava in izdelava pokrova iz litega železa za 25 Mp tip C250, 600x600 mm perforiran (za ponikalnico)</t>
  </si>
  <si>
    <t>4.19</t>
  </si>
  <si>
    <t>Dobava in izdelava pokrova iz litega železa za 25 Mp tip C250, φ600 mm ali 600x600 mm</t>
  </si>
  <si>
    <t>4.18</t>
  </si>
  <si>
    <t>Dobava in izdelava pokrova iz litega železa za 25 Mp tip C250, φ400 mm ali 400x400 mm</t>
  </si>
  <si>
    <t>4.17</t>
  </si>
  <si>
    <t>Dobava in izdelava rešetke iz litega železa tip D, 400x400 mm z betonskim vencem.</t>
  </si>
  <si>
    <t>4.16</t>
  </si>
  <si>
    <t>Dobava in izdelava jaška iz cementnega betona, krožnega prereza Ø60 cm, globine do 1 m.</t>
  </si>
  <si>
    <t>4.15</t>
  </si>
  <si>
    <t>Dobava in izdelava jaška iz cementnega betona, krožnega prereza Ø40 cm, globine od 1 do 1,5 m - peskolov.</t>
  </si>
  <si>
    <t>4.14</t>
  </si>
  <si>
    <t>Dobava in izdelava kanalizacije iz PVC cevi (SN-8), DN 200, vgrajenih na planumu izkopa</t>
  </si>
  <si>
    <t>4.13</t>
  </si>
  <si>
    <t>Dobava in izdelava kanalizacije iz PVC cevi (SN-8), DN 160, vgrajenih na planumu izkopa</t>
  </si>
  <si>
    <t>4.12</t>
  </si>
  <si>
    <t>Dobava in zasip kanalizacije s tamponom na vrhu (20 cm) s komprimiranjem.</t>
  </si>
  <si>
    <t>4.11</t>
  </si>
  <si>
    <t>Dobava in zasip kanalizacije z gramozom in komprimiranje po plasteh - do kote tampona.</t>
  </si>
  <si>
    <t>4.10</t>
  </si>
  <si>
    <t>Zasip kanalizacije z odstranjenim humusom, na vrhu (na zelenicah)</t>
  </si>
  <si>
    <t>4.9</t>
  </si>
  <si>
    <t>Dobava in zasip kanalizacijske cevi s frakcijo 4/8 do 10 cm nad temenom</t>
  </si>
  <si>
    <t>4.8</t>
  </si>
  <si>
    <t>Dobava in planiranje frakcije 4/8 na dno jarka v debelini 10 cm</t>
  </si>
  <si>
    <t>4.7</t>
  </si>
  <si>
    <t>Razpiranje gradbene jame za večje jaške, LO ali ponikalnice</t>
  </si>
  <si>
    <t>4.6</t>
  </si>
  <si>
    <t>4.5</t>
  </si>
  <si>
    <t>Izkopi za jaške nad DN1000, LO ali ponikalnice globine nad 1,5 m v lahki zemljini in odvoz na stalno deponijo</t>
  </si>
  <si>
    <t>4.4</t>
  </si>
  <si>
    <t>Izkopi za kanale kanalizacij globine do 1,0 m v lahki zemljini in odvoz na stalno deponijo</t>
  </si>
  <si>
    <t>4.3</t>
  </si>
  <si>
    <t>Površinski izkopi plodne zemljine (humusa) z odrivom in razgrnitvijo ob strani</t>
  </si>
  <si>
    <t>4.2</t>
  </si>
  <si>
    <t>Obnova in zavarovanje zakoličbe osi kanalizacije</t>
  </si>
  <si>
    <t>4.1</t>
  </si>
  <si>
    <t>Izdelava makadamskega vozišča - prilagoditev na obst poljsko pot z gramozom/tamponom</t>
  </si>
  <si>
    <t>3.12</t>
  </si>
  <si>
    <t>Izdelava bankine iz gramoza ali naravno zdrobljenega kamnitega materiala, široke 0.5 m.</t>
  </si>
  <si>
    <t>3.11</t>
  </si>
  <si>
    <t>Izdelava bankine iz gramoza ali naravno zdrobljenega kamnitega materiala, široke 0.3 m ob hodniku.</t>
  </si>
  <si>
    <t>3.10</t>
  </si>
  <si>
    <t>Dobava in vgraditev predfabriciranih grednih robnikov iz cementnega betona s prerezom 5/20 cm, raven rob, položeni na beton (sive barve)</t>
  </si>
  <si>
    <t>Dobava in vgraditev predfabriciranih dvignjenih ali pogreznjenih cestnih robnikov iz cementnega betona s prerezom 15/25 cm, na pero in utor, v krivinah se zastičijo, vsak deseti stik s trajnoelastičnim kitom, izvedeno pred zasipom in asfaltiranjem (ne velja za pogreznjene)</t>
  </si>
  <si>
    <t>3.9</t>
  </si>
  <si>
    <t>Izdelava obrabne in zaporne plasti bituminizirane zmesi AC 11 surf B 50/70 A3 v debelini 4 cm</t>
  </si>
  <si>
    <t>3.8</t>
  </si>
  <si>
    <t>Izdelava obrabne in zaporne plasti bituminizirane zmesi AC 8 surf B 50/70 A5 v debelini 5 cm - hodnik in kolesarska steza</t>
  </si>
  <si>
    <t>3.7</t>
  </si>
  <si>
    <t>Izdelava nosilne plasti bituminizirane zmesi AC 22 base B 50/70 A4 v debelini 6 cm</t>
  </si>
  <si>
    <t>3.6</t>
  </si>
  <si>
    <t>3.5</t>
  </si>
  <si>
    <t>3.4</t>
  </si>
  <si>
    <t>Valjanje tampona na Me ≥ 80 Mpa.</t>
  </si>
  <si>
    <t>3.3</t>
  </si>
  <si>
    <t>Valjanje tampona na Me ≥ 60 Mpa.</t>
  </si>
  <si>
    <t>3.2</t>
  </si>
  <si>
    <t>Izdelava nevezane nosilne plasti tampona iz drobljenega gramoza v debelini min 20 cm - TD32</t>
  </si>
  <si>
    <t>3.1</t>
  </si>
  <si>
    <t>Rekultivacija območja vozišča z reditvijo zelenice - humusiranje min. 20 cm</t>
  </si>
  <si>
    <t>2.8</t>
  </si>
  <si>
    <t>Humuziranje brežin brez valjanja v debelini min 10 cm, porabiti ves humus z deponije, max. 50 cm</t>
  </si>
  <si>
    <t>2.7</t>
  </si>
  <si>
    <t>Dobava in zasip z gramozom TP64 do kote tampona s komprimiranjem po plasteh (primešanje frezanega asfalta in obst. tampona - odšteto)</t>
  </si>
  <si>
    <t>2.6</t>
  </si>
  <si>
    <t>Zasip spodnjih delov izkopa z rezkanim asfaltom in delno obstoječim tamponom z vozišča z gradbične deponije, planiranje in valjanje</t>
  </si>
  <si>
    <t>2.5</t>
  </si>
  <si>
    <t>2.4</t>
  </si>
  <si>
    <t>Profiliranje in dodatni izkop obstoječega jarka, odvoz na deponijo, brežine 1:1.5</t>
  </si>
  <si>
    <t>2.3</t>
  </si>
  <si>
    <t>Široki izkopi obstoječe cestne konstrukcije v deb. 30 cm z odvozom na gradbiščno deponijo</t>
  </si>
  <si>
    <t>2.2</t>
  </si>
  <si>
    <t>Površinski izkopi plodne zemljine (humusa) in dele brežin v debelini min 20 cm z deponiranjem v bližini - vsa se porabi za humusiranje</t>
  </si>
  <si>
    <t>2.1</t>
  </si>
  <si>
    <t>Projektantski nadzor v času gradnje</t>
  </si>
  <si>
    <t>1.12</t>
  </si>
  <si>
    <t>Zakoličba vseh obstoječih komunalnih zemeljskih vodov. Ocenjeno.</t>
  </si>
  <si>
    <t>1.11</t>
  </si>
  <si>
    <t>Odstranitev in izkop cipres, grmovja in manjših dreves s trase</t>
  </si>
  <si>
    <t>1.10</t>
  </si>
  <si>
    <t>Rušenje bet. jaška namakalnega sistema z odvozom in demontaža vgrajene armature, odvoz na stalno deponijo</t>
  </si>
  <si>
    <t>1.9</t>
  </si>
  <si>
    <t>Strojno široki izkop rezkanega asfalta in uporabnega nezaglinjenega tampona vozišča z deponiranjem v bližini na gradbišču ali takojšnja vgradnja v plasti pod zgornji ustroj z mešanjem z novim gramoznim materialom in s komprimiranjem po plasteh</t>
  </si>
  <si>
    <t>1.8</t>
  </si>
  <si>
    <t>Rezkanje obstoječega asf. vozišča - po celotni debelini (do 10 cm)</t>
  </si>
  <si>
    <t>1.7</t>
  </si>
  <si>
    <t>Rezanje asfalta v debelini do 10 cm - zaobljen rob vozišča v širini min 10 cm, odvoz na stalno deponijo za asfalte</t>
  </si>
  <si>
    <t>1.6</t>
  </si>
  <si>
    <t>Demontaža cestnih smernikov</t>
  </si>
  <si>
    <t>1.5</t>
  </si>
  <si>
    <t>Demontaža prometnih znakov z drogov, kandelabrov ...</t>
  </si>
  <si>
    <t>1.4</t>
  </si>
  <si>
    <t>Demontaža prometnih znakov s temeljem oz. temeljnim nastavkom.</t>
  </si>
  <si>
    <t>1.3</t>
  </si>
  <si>
    <t>Postavitev in zavarovanje prečnih profilov</t>
  </si>
  <si>
    <t>1.2</t>
  </si>
  <si>
    <t>km</t>
  </si>
  <si>
    <t>Obnova in zavarovanje zakoličbe trase ceste.</t>
  </si>
  <si>
    <t>1.1</t>
  </si>
  <si>
    <t>Popis del je sestavljen v skladu z veljavnimi in priporočenimi TSC in se uporablja za vse postavke (tudi brez šifre ali z napačno šifro). Smiselno se uporabijo tudi Splošni in posebni tehnični pogoji za opremo cest - tender SCS YU ISBN 86-81171-10-5 iz leta 1989 ali Gradbene norme GNG iz leta 1984. Vse postavke zajemajo dobavo vseh glavnih in pomožnih materialov, tudi če ti niso posebej navedeni, vse prenose, prevoze, deponiranje in skladiščenje do mesta vgradnje. Uporabljati samo materiale, ki imajo Izjavo ali Certifikat o skladnosti. Prav tako zajemajo uporabo različnega orodja, strojev in naprav z vsemi prevozi, prenosi in premiki opreme do in od gradbišča ter po samem gradbišču. Izvajalec mora zavarovati gradbišče, material in opremo, postaviti gradbiščno in opozorilne table in preprečevati dostop nepooblaščenim osebam ter skrbeti za varnost pri delu. Pri gradnji mora upoštevati veljavno zakonodajo in standarde SIST glede na vrsto materiala, način in mesto (v)gradnje.</t>
  </si>
  <si>
    <t>3 - Načrt ceste</t>
  </si>
  <si>
    <t>ML0266</t>
  </si>
  <si>
    <t>PZI</t>
  </si>
  <si>
    <t>Cestni in komunalni priključki za Regijski promocijski center  (EXPO) v Murski Soboti
- FAZA 1</t>
  </si>
  <si>
    <t>Objekt:</t>
  </si>
  <si>
    <t>Mestna občina Murska Sobota, Kardoševa 2, 9000 Murska Sobota</t>
  </si>
  <si>
    <t>Investitor:</t>
  </si>
  <si>
    <t>POPIS DEL S PREDIZMERAMI</t>
  </si>
  <si>
    <t>SKUPAJ Z DDV</t>
  </si>
  <si>
    <t>davek na dodano vrednost (22%)</t>
  </si>
  <si>
    <t>vrednost materiala in del po popisu</t>
  </si>
  <si>
    <t>VREDNOST DEL</t>
  </si>
  <si>
    <t>komplet</t>
  </si>
  <si>
    <t>priprava za projektno dokumentacijo (PID), dokazila o zanesljivosti objekta in ostale tehnične dokumentacije</t>
  </si>
  <si>
    <t>demontaža obstoječih kandelabrov javne razsvetljave</t>
  </si>
  <si>
    <t>kontrolne meritve:
-električnih parametrov kablovoda in izdelava merilnega protokola
-ozemljitvena upornost, merjena na vsakem kandelabru in izdelava merilnega protokola</t>
  </si>
  <si>
    <t>funkcionalni preizkus in pregled električne inštalacije ter označevanje</t>
  </si>
  <si>
    <t>geodetski posnetek trase kablovoda in lokacij svetilk ter vris objektov v kataster</t>
  </si>
  <si>
    <t>Cena/Enoto</t>
  </si>
  <si>
    <t>Tip</t>
  </si>
  <si>
    <t>Opis</t>
  </si>
  <si>
    <t>Z.št.</t>
  </si>
  <si>
    <t>4. Zaključna dela za potrebe JR</t>
  </si>
  <si>
    <t>dodatna antikorozijska zaščita dela droga in vijakov v zemlji z bitumenskim premazom</t>
  </si>
  <si>
    <t>kompl</t>
  </si>
  <si>
    <r>
      <rPr>
        <b/>
        <sz val="10"/>
        <rFont val="Calibri"/>
        <family val="2"/>
        <charset val="238"/>
      </rPr>
      <t>1x</t>
    </r>
    <r>
      <rPr>
        <sz val="10"/>
        <rFont val="Calibri"/>
        <family val="2"/>
        <charset val="238"/>
      </rPr>
      <t xml:space="preserve"> prostostoječa, poliestrska omarica z dvema vratoma, komplet s strešico, samostojnim, sestavljivim podstavkom, klučavnicami in ostalim drobnim materialom, dimenzij (brez podstavka) (1000x1400x300) (npr: Schrack) z vgrajeno vsebino:                                                                     </t>
    </r>
    <r>
      <rPr>
        <b/>
        <sz val="10"/>
        <rFont val="Calibri"/>
        <family val="2"/>
        <charset val="238"/>
      </rPr>
      <t xml:space="preserve">R-RAZVODNA: </t>
    </r>
    <r>
      <rPr>
        <sz val="10"/>
        <rFont val="Calibri"/>
        <family val="2"/>
        <charset val="238"/>
      </rPr>
      <t xml:space="preserve">                                                                                                                                    </t>
    </r>
    <r>
      <rPr>
        <b/>
        <sz val="10"/>
        <rFont val="Calibri"/>
        <family val="2"/>
        <charset val="238"/>
      </rPr>
      <t>-2x</t>
    </r>
    <r>
      <rPr>
        <sz val="10"/>
        <rFont val="Calibri"/>
        <family val="2"/>
        <charset val="238"/>
      </rPr>
      <t xml:space="preserve"> tripolno varovalčno stikalo velikosti 00, komplet z NV varovalnimi vložki                             </t>
    </r>
    <r>
      <rPr>
        <b/>
        <sz val="10"/>
        <rFont val="Calibri"/>
        <family val="2"/>
        <charset val="238"/>
      </rPr>
      <t>-2x</t>
    </r>
    <r>
      <rPr>
        <sz val="10"/>
        <rFont val="Calibri"/>
        <family val="2"/>
        <charset val="238"/>
      </rPr>
      <t xml:space="preserve"> tripolno varovalčno stikalo velikosti 00,          -</t>
    </r>
    <r>
      <rPr>
        <b/>
        <sz val="10"/>
        <rFont val="Calibri"/>
        <family val="2"/>
        <charset val="238"/>
      </rPr>
      <t>2x</t>
    </r>
    <r>
      <rPr>
        <sz val="10"/>
        <rFont val="Calibri"/>
        <family val="2"/>
        <charset val="238"/>
      </rPr>
      <t xml:space="preserve"> tripolno varovalčno stikalo velikosti 01,                                                                         </t>
    </r>
    <r>
      <rPr>
        <b/>
        <sz val="10"/>
        <rFont val="Calibri"/>
        <family val="2"/>
        <charset val="238"/>
      </rPr>
      <t>-1x</t>
    </r>
    <r>
      <rPr>
        <sz val="10"/>
        <rFont val="Calibri"/>
        <family val="2"/>
        <charset val="238"/>
      </rPr>
      <t xml:space="preserve"> tripolna prenapetostna zaščita razredaB                                                                        </t>
    </r>
    <r>
      <rPr>
        <b/>
        <sz val="10"/>
        <rFont val="Calibri"/>
        <family val="2"/>
        <charset val="238"/>
      </rPr>
      <t xml:space="preserve">R-JR: </t>
    </r>
    <r>
      <rPr>
        <sz val="10"/>
        <rFont val="Calibri"/>
        <family val="2"/>
        <charset val="238"/>
      </rPr>
      <t xml:space="preserve">                                                                           </t>
    </r>
    <r>
      <rPr>
        <b/>
        <sz val="10"/>
        <rFont val="Calibri"/>
        <family val="2"/>
        <charset val="238"/>
      </rPr>
      <t>-1x</t>
    </r>
    <r>
      <rPr>
        <sz val="10"/>
        <rFont val="Calibri"/>
        <family val="2"/>
        <charset val="238"/>
      </rPr>
      <t xml:space="preserve"> tripolno glavno stikalo 40A                               
</t>
    </r>
    <r>
      <rPr>
        <b/>
        <sz val="10"/>
        <rFont val="Calibri"/>
        <family val="2"/>
        <charset val="238"/>
      </rPr>
      <t>-3x</t>
    </r>
    <r>
      <rPr>
        <sz val="10"/>
        <rFont val="Calibri"/>
        <family val="2"/>
        <charset val="238"/>
      </rPr>
      <t xml:space="preserve"> enopolni varovalčni odklopnik (Tytan), komplet s pripadajočo taljivo varovalko                  </t>
    </r>
    <r>
      <rPr>
        <b/>
        <sz val="10"/>
        <rFont val="Calibri"/>
        <family val="2"/>
        <charset val="238"/>
      </rPr>
      <t>-1x</t>
    </r>
    <r>
      <rPr>
        <sz val="10"/>
        <rFont val="Calibri"/>
        <family val="2"/>
        <charset val="238"/>
      </rPr>
      <t xml:space="preserve"> tripolnii varovalčni odklopnik (Tytan), komplet s pripadajočo taljivo varovalko                                                                         
</t>
    </r>
    <r>
      <rPr>
        <b/>
        <sz val="10"/>
        <rFont val="Calibri"/>
        <family val="2"/>
        <charset val="238"/>
      </rPr>
      <t>-1x</t>
    </r>
    <r>
      <rPr>
        <sz val="10"/>
        <rFont val="Calibri"/>
        <family val="2"/>
        <charset val="238"/>
      </rPr>
      <t xml:space="preserve"> ASTRO ura enokanalna
</t>
    </r>
    <r>
      <rPr>
        <b/>
        <sz val="10"/>
        <rFont val="Calibri"/>
        <family val="2"/>
        <charset val="238"/>
      </rPr>
      <t xml:space="preserve">-1x </t>
    </r>
    <r>
      <rPr>
        <sz val="10"/>
        <rFont val="Calibri"/>
        <family val="2"/>
        <charset val="238"/>
      </rPr>
      <t xml:space="preserve">digitalna stikalna ura
</t>
    </r>
    <r>
      <rPr>
        <b/>
        <sz val="10"/>
        <rFont val="Calibri"/>
        <family val="2"/>
        <charset val="238"/>
      </rPr>
      <t>-1x</t>
    </r>
    <r>
      <rPr>
        <sz val="10"/>
        <rFont val="Calibri"/>
        <family val="2"/>
        <charset val="238"/>
      </rPr>
      <t xml:space="preserve"> rele z tremi preklopnimi kontakti, AC3, 4kW
</t>
    </r>
    <r>
      <rPr>
        <b/>
        <sz val="10"/>
        <rFont val="Calibri"/>
        <family val="2"/>
        <charset val="238"/>
      </rPr>
      <t>-1x</t>
    </r>
    <r>
      <rPr>
        <sz val="10"/>
        <rFont val="Calibri"/>
        <family val="2"/>
        <charset val="238"/>
      </rPr>
      <t xml:space="preserve"> krmilno stiklao 1,0,2 primerno za montažo na letev                                                                                          </t>
    </r>
    <r>
      <rPr>
        <b/>
        <sz val="10"/>
        <rFont val="Calibri"/>
        <family val="2"/>
        <charset val="238"/>
      </rPr>
      <t>-1x</t>
    </r>
    <r>
      <rPr>
        <sz val="10"/>
        <rFont val="Calibri"/>
        <family val="2"/>
        <charset val="238"/>
      </rPr>
      <t xml:space="preserve">-nadometna vtičnica s pokrovom
-vezni in drugi drobni material                                                                                                                                        </t>
    </r>
    <r>
      <rPr>
        <b/>
        <sz val="10"/>
        <rFont val="Calibri"/>
        <family val="2"/>
        <charset val="238"/>
      </rPr>
      <t>-1x</t>
    </r>
    <r>
      <rPr>
        <sz val="10"/>
        <rFont val="Calibri"/>
        <family val="2"/>
        <charset val="238"/>
      </rPr>
      <t xml:space="preserve"> vezni in drugi drobni material</t>
    </r>
  </si>
  <si>
    <t>instalacija (ožičenje)  kandelabrov in sicer od priključne omarice v svetilki do same svetilke s kablom NYM 4x1,5 mm2</t>
  </si>
  <si>
    <t>dobava in montaža priključnega seta za trifazni prehod, primeren za priključitev max. 3 kablov 4x16mm2, komplet s taljivim vložkom D01, 6A</t>
  </si>
  <si>
    <t xml:space="preserve"> - širina vozišča: 6m
       - število voznih pasov: 2
       - cestna obloga: R3
       - q0: 0,08
       - višina svetlobnega vira: 7m
       - razmik med svetilkami: cca30m
       - previs svetilke: -0,5m
       - nagib: 0
       - orientacija: 0
       - faktor vzdrževanja: 0,08
ELEKTRIČNI DEL
- Svetilke morajo biti opremljene s termično zaščito
- redukcija na 50% (± 10%) s klasičnim signalom 230VAC
OSTALO
- življenska doba ≥ 60.000ur
- zaščitni razred: II
- ENEC certifikat     </t>
  </si>
  <si>
    <t xml:space="preserve">npr:Grah Automotive LSL 30         </t>
  </si>
  <si>
    <t xml:space="preserve">samo dobava svetilke s podatki:
OHIŠJE:
- Ohišje iz tlačno litega aluminija
- Stopnja zaščite pred vdorom vode in trdih delcev ≥ I 65
- odpornost na mehanske poškodbe, najmanj ≥ IK08
- pritrditev direktno na steber, komplet z vsem montažnim priborom
- sistem pritrjevanja svetilke mora omogočati nastavitev kota svetilke v območju od -15˚ do +15˚. Največji korak spreminjanja kota nastavitve nagiba je 5˚
OPTIČNI DEL:
- LED izvori svetlobe
- delež svetlobnega toka nad vodoravnico (ULOR) mora biti pri nagibu 0 stopinj enak nič
- vgrajen sistem za zmanjšanje bleščanja 
- barvna temperatura  ≥3.000 K;  ≤ 4.200 K
- svetilka mora dosegati svetlobno-tehnične karakteristike  za ceste kategorije Me5 (Lsr≥0,5, U0≥0,35 Ui≥0,4, TI≤15) pri naslednjih podatkih:   
</t>
  </si>
  <si>
    <r>
      <t xml:space="preserve">dobava in montaža tipskega, jeklenega kandelabra, antikorozijsko zaščitenega z galvanizacijo, višine </t>
    </r>
    <r>
      <rPr>
        <sz val="10"/>
        <rFont val="Calibri"/>
        <family val="2"/>
        <charset val="238"/>
      </rPr>
      <t>h=7m,  s siderno ploščo za pritrditev na montažni betonski temelj</t>
    </r>
  </si>
  <si>
    <t>dobava in postavitev tipskega, montažnega, armirano, betonskega temelja s  sidri in sidrno ploščo, dimenzij: 0,8x0,8x1,2m</t>
  </si>
  <si>
    <t>dobava in montaža križne sponke FeZn, premaz z bitumnom</t>
  </si>
  <si>
    <t>dobava in polaganje pocinkanega jeklenega traka FeZn 25x4 mm</t>
  </si>
  <si>
    <t xml:space="preserve">dobava in polaganje energetskega kabla NAY2Y-J  4x16mm2 v cevi položene v kabelski jarek </t>
  </si>
  <si>
    <t>Z. št.</t>
  </si>
  <si>
    <t>3. Montažna dela za potrebe JR</t>
  </si>
  <si>
    <t>dobava in polaganje opozorilnega traku z napisom "POZOR ELEKTROENERGETSKI KABEL"</t>
  </si>
  <si>
    <t>dobava in polaganje plastične, rebraste, zaščitne cevi (dvoslojna) PC-E Ø110, na dno kabelskega jarka</t>
  </si>
  <si>
    <r>
      <t xml:space="preserve">dobava in polaganje plastične, rebraste, zaščitne cevi (dvoslojna) PC-E </t>
    </r>
    <r>
      <rPr>
        <sz val="10"/>
        <rFont val="Calibri"/>
        <family val="2"/>
        <charset val="238"/>
      </rPr>
      <t>Ø63, na dno kabelskega jarka</t>
    </r>
  </si>
  <si>
    <t>končna ureditev trase s planiranjem</t>
  </si>
  <si>
    <t>delno ročno in delno strojno zasutje kabelskega jarka globine 1m, širine 0,4 m v višini 0,5 m z izkopanim materialom in v višini 0,3 m z gramozom pod povoznimi površinami, nabijanjem po plasteh</t>
  </si>
  <si>
    <t>izdelava peščene blazine iz mivke III. kategorije za kabel.jarek širine 0,4 m, komplet z dobavo materiala</t>
  </si>
  <si>
    <t xml:space="preserve">izkop za potrebe postavitve montažnega temelja (0,8x0,8x1,2m), kompletno z zasutjem in končno ureditvijo </t>
  </si>
  <si>
    <t>strojni izkop  jarka poprečne globine 1m, širine 0,4m,  v zemljišču III kategorije</t>
  </si>
  <si>
    <t xml:space="preserve">ročni izkop kabelskega  jarka poprečne globine 1m, širine 0,4m, v zemljišču III kategorije </t>
  </si>
  <si>
    <t>2. Gradbena dela za potrebe JR</t>
  </si>
  <si>
    <t>Zakoličba stojnih mest svetilk, ter zavarovanje profilov</t>
  </si>
  <si>
    <t>priprava materiala in del</t>
  </si>
  <si>
    <t>trasiranje</t>
  </si>
  <si>
    <t>1. Pripravljalna dela za potrebe JR</t>
  </si>
  <si>
    <t>4/1</t>
  </si>
  <si>
    <t>Št. mape:</t>
  </si>
  <si>
    <t>M-67/16</t>
  </si>
  <si>
    <t>Št. načrta:</t>
  </si>
  <si>
    <t>Št. projekta:</t>
  </si>
  <si>
    <t>Cestni in komunalni priključki za Regijski promocijski center (EXPO) v Murski Soboti</t>
  </si>
  <si>
    <t xml:space="preserve">MESTNA OBČINA MURSKA SOBOTA,
KARDOŠEVA 2,
9000 MURSKA SOBOTA
</t>
  </si>
  <si>
    <t>IN ELEKTRIČNO OPREMO - JAVNA RAZSVETLJAVA</t>
  </si>
  <si>
    <t>POPIS MATERIALA IN DEL ZA ELEKTRIČNE INŠTALACIJE</t>
  </si>
  <si>
    <t>kontrolne meritve:
-električnih parametrov kablovodov in izdelava merilnega protokola
-ozemljitvena upornost in izdelava merilnega protokola</t>
  </si>
  <si>
    <t>4. Zaključna dela za potrebe KBV</t>
  </si>
  <si>
    <r>
      <rPr>
        <b/>
        <sz val="10"/>
        <rFont val="Calibri"/>
        <family val="2"/>
        <charset val="238"/>
      </rPr>
      <t xml:space="preserve">Stikalni blok KPMO: 
</t>
    </r>
    <r>
      <rPr>
        <sz val="10"/>
        <rFont val="Calibri"/>
        <family val="2"/>
        <charset val="238"/>
      </rPr>
      <t>prostostoječa, poliestrska omarica z dvema vratoma, komplet s strešico, samostojnim, sestavljivim podstavkom, klučavnicami, montažno ploščo in ostalim drobnim materialom, dimenzij (brez podstavka) (1200x1200x300) z vgrajeno vsebino:                                                                                                                                                                                                         -1x tripolno varovalčno stikalo velikosti 02, komplet z NV varovalnimi vložki     
-1x tripolno varovalčno stikalo velikosti 02, komplet z NV varovalnimi vložki       
-1x tripolna prenapetostna zaščita razreda C
-3x tokovni transforamtor, 100/5A
-1x merilne sponke
-2x umerjena, polindirektna, merilna garnitura                                                                                                                                                              -1x bakrene zbiralke, In=400A, vezni in drugi drobni material</t>
    </r>
  </si>
  <si>
    <t>dobava in polaganje pocinkanega jeklenega traku FeZn 25x4 mm, kompletno s križnimi sponkami</t>
  </si>
  <si>
    <t>dobava in polaganje energetskega kabla NA2XY-J  4x150+2,5mm2</t>
  </si>
  <si>
    <t>3. Montažna dela za potrebe KBV</t>
  </si>
  <si>
    <t>npr:
Prebilplast</t>
  </si>
  <si>
    <r>
      <t xml:space="preserve">dobava in postavitev montažnega jaška  iz poliamida z vsebnostjo 30% steklenih vlaken, s pokrovom in dnom jaška, Inox okvirjem, dim. </t>
    </r>
    <r>
      <rPr>
        <sz val="10"/>
        <rFont val="Calibri"/>
        <family val="2"/>
        <charset val="238"/>
      </rPr>
      <t>60x60x90cm</t>
    </r>
  </si>
  <si>
    <t>izdelava podbetonov za postavitev temeljev, jaškov, instalacijskih jaškov ter stikalnih blokov</t>
  </si>
  <si>
    <t>dobava in polaganje plastične, rebraste, zaščitne cevi (dvoslojna), Ø110, na dno kabelskega jarka</t>
  </si>
  <si>
    <t>komp.</t>
  </si>
  <si>
    <t>delno ročno in delno strojno zasutje kabelskega jarka,  nabijanje po plasteh ter končna ureditev okolice izkopa</t>
  </si>
  <si>
    <t>izdelava peščene blazine iz mivke</t>
  </si>
  <si>
    <r>
      <t xml:space="preserve">izkop za potrebe postavitve montažnega temelja </t>
    </r>
    <r>
      <rPr>
        <sz val="10"/>
        <rFont val="Calibri"/>
        <family val="2"/>
        <charset val="238"/>
      </rPr>
      <t xml:space="preserve">1,2x0,4x0,8m), kompletno z zasutjem in končno ureditvijo </t>
    </r>
  </si>
  <si>
    <t>strojni izkop  jarka poprečne globine 1m, širine 0,3m,  v zemljišču III kategorije</t>
  </si>
  <si>
    <t>2. Gradbena dela za potrebe KBV</t>
  </si>
  <si>
    <t>1. Pripravljalna dela za potrebe KBV</t>
  </si>
  <si>
    <t>4/2</t>
  </si>
  <si>
    <t>IN ELEKTRIČNO OPREMO - NN KBV</t>
  </si>
  <si>
    <t>Spodnja dela ponudnik ponudi za izvedbo, vendar ne bremenijo naročnika MO MOMS, izvedejo pa se na račun družb Telemach in Telekom, če jih ena ali druga družba naroči ponudniku oziroma izvajalcu:</t>
  </si>
  <si>
    <t>geodetski posnetek trase kablovoda in lokacij jaškov ter vris objektov v kataster</t>
  </si>
  <si>
    <t>Cestni in komunalni priključki za Regijski promocijski center  (EXPO) v Murski Soboti
- FAZA 1 TUJA DELA</t>
  </si>
  <si>
    <t>v.4</t>
  </si>
  <si>
    <t>FAZA 1</t>
  </si>
  <si>
    <t>FAZA 2</t>
  </si>
  <si>
    <t>FAZA 3</t>
  </si>
  <si>
    <t>1.21</t>
  </si>
  <si>
    <t>1.20</t>
  </si>
  <si>
    <t>1.19</t>
  </si>
  <si>
    <t>1.18</t>
  </si>
  <si>
    <t>1.17</t>
  </si>
  <si>
    <t>1.16</t>
  </si>
  <si>
    <t>Demontaža in ponovna montaža - Kapa DN150/ 6/4" (npr. Hawle 806 DN150/G6/4") in čep FeZn 6/4"</t>
  </si>
  <si>
    <t>1.15</t>
  </si>
  <si>
    <t>1.14</t>
  </si>
  <si>
    <t>1.13</t>
  </si>
  <si>
    <t>Cestni in komunalni priključki za Regijski promocijski center  (EXPO) v Murski Soboti
- FAZA 2</t>
  </si>
  <si>
    <t>v.3</t>
  </si>
  <si>
    <t>Izdelava tankoslojne prekinjene ali neprekinjene označbe z enokomponentno belo barvo, strojno, debelina plasti 200 μm, širina črte 12 cm</t>
  </si>
  <si>
    <t>2.10</t>
  </si>
  <si>
    <t>2.9</t>
  </si>
  <si>
    <t>Izdelava mulde  vzdolž cestišča v šir. 50 cm iz AC surf v debelini 5 cm – kot vozišče</t>
  </si>
  <si>
    <t>Fina planaža obst. tampona ceste (850 m2) z dodajanjem novega tampona TD32</t>
  </si>
  <si>
    <t>Cestni in komunalni priključki za Regijski promocijski center  (EXPO) v Murski Soboti
- FAZA 3</t>
  </si>
  <si>
    <t>VSOTA VSEH FAZ</t>
  </si>
  <si>
    <t>Neto</t>
  </si>
  <si>
    <t>Skupaj</t>
  </si>
  <si>
    <t>Cestni in komunalni priključki za Regijski promocijski center  (EXPO) v Murski Soboti
- SKUPNA REKAPITULACIJA</t>
  </si>
  <si>
    <t>12.</t>
  </si>
  <si>
    <t>REKAPITULACIJA FAZA 1</t>
  </si>
  <si>
    <t>DDV (od osnove)</t>
  </si>
  <si>
    <t>SKUPAJ FAZA 1</t>
  </si>
  <si>
    <t>DDV (0%, 22%)</t>
  </si>
  <si>
    <t>DDV (obrnjena davčna stopna po 76a. členu)</t>
  </si>
  <si>
    <t>POPUST</t>
  </si>
  <si>
    <t>S POPUSTOM</t>
  </si>
  <si>
    <t>VSOTA FAZA 1 (s popustom)</t>
  </si>
  <si>
    <t>VSOTA S POPUSTOM</t>
  </si>
  <si>
    <t>SKUPNA REKAPITULACIJA*</t>
  </si>
  <si>
    <t>*</t>
  </si>
  <si>
    <t>OPOMBA: Dokument lahko vsebuje matematične napake. Pred oddajo ponudbe je potrebno preveriti točnost izračunov in povezav med celicami. V primeru odkritja teh napak je ponudnik dolžan oddati pravilen izračun in obvestiti naročnika.</t>
  </si>
</sst>
</file>

<file path=xl/styles.xml><?xml version="1.0" encoding="utf-8"?>
<styleSheet xmlns="http://schemas.openxmlformats.org/spreadsheetml/2006/main">
  <numFmts count="12">
    <numFmt numFmtId="164" formatCode="_-* #,##0.00&quot; €&quot;_-;\-* #,##0.00&quot; €&quot;_-;_-* \-??&quot; €&quot;_-;_-@_-"/>
    <numFmt numFmtId="165" formatCode="_-* #,##0.00\ [$€-1]_-;\-* #,##0.00\ [$€-1]_-;_-* \-??\ [$€-1]_-;_-@_-"/>
    <numFmt numFmtId="166" formatCode="#,##0.00&quot; €&quot;"/>
    <numFmt numFmtId="167" formatCode="#\ ##0\ "/>
    <numFmt numFmtId="168" formatCode="dd/mmm"/>
    <numFmt numFmtId="169" formatCode="0.000"/>
    <numFmt numFmtId="170" formatCode="mmmm\ yyyy"/>
    <numFmt numFmtId="171" formatCode="_-* #,##0.00\ &quot;SIT&quot;_-;\-* #,##0.00\ &quot;SIT&quot;_-;_-* &quot;-&quot;??\ &quot;SIT&quot;_-;_-@_-"/>
    <numFmt numFmtId="172" formatCode="#,##0.00\ [$EUR];\-#,##0.00\ [$EUR]"/>
    <numFmt numFmtId="173" formatCode="_-* #,##0.00\ [$EUR]_-;\-* #,##0.00\ [$EUR]_-;_-* &quot;-&quot;??\ [$EUR]_-;_-@_-"/>
    <numFmt numFmtId="174" formatCode="_-* #,##0.00\ _S_I_T_-;\-* #,##0.00\ _S_I_T_-;_-* &quot;-&quot;??\ _S_I_T_-;_-@_-"/>
    <numFmt numFmtId="175" formatCode="_-* #,##0.00\ [$€-1]_-;\-* #,##0.00\ [$€-1]_-;_-* &quot;-&quot;??\ [$€-1]_-;_-@_-"/>
  </numFmts>
  <fonts count="34">
    <font>
      <sz val="10"/>
      <name val="Arial CE"/>
      <family val="2"/>
      <charset val="238"/>
    </font>
    <font>
      <sz val="10"/>
      <name val="Arial CE"/>
      <family val="2"/>
      <charset val="238"/>
    </font>
    <font>
      <sz val="9"/>
      <name val="Arial CE"/>
      <family val="2"/>
      <charset val="238"/>
    </font>
    <font>
      <sz val="9"/>
      <name val="Swis721 BT"/>
      <family val="2"/>
      <charset val="1"/>
    </font>
    <font>
      <b/>
      <sz val="8"/>
      <name val="Swis721 BT"/>
      <family val="2"/>
    </font>
    <font>
      <sz val="10"/>
      <name val="Swis721 BT"/>
      <family val="2"/>
      <charset val="1"/>
    </font>
    <font>
      <b/>
      <sz val="10"/>
      <name val="Swis721 BT"/>
      <family val="2"/>
      <charset val="1"/>
    </font>
    <font>
      <b/>
      <sz val="12"/>
      <name val="Swis721 BT"/>
      <family val="2"/>
      <charset val="1"/>
    </font>
    <font>
      <b/>
      <sz val="9"/>
      <name val="Swis721 BT"/>
      <family val="2"/>
      <charset val="1"/>
    </font>
    <font>
      <sz val="8"/>
      <name val="Swis721 BT"/>
      <family val="2"/>
      <charset val="1"/>
    </font>
    <font>
      <b/>
      <sz val="8"/>
      <name val="Swis721 BT"/>
      <family val="2"/>
      <charset val="1"/>
    </font>
    <font>
      <sz val="12"/>
      <name val="Swis721 BT"/>
      <family val="2"/>
      <charset val="1"/>
    </font>
    <font>
      <sz val="12"/>
      <name val="Swis721 BT"/>
      <family val="2"/>
      <charset val="238"/>
    </font>
    <font>
      <sz val="9"/>
      <name val="Swis721 BT"/>
      <family val="2"/>
    </font>
    <font>
      <b/>
      <sz val="9"/>
      <name val="Swis721 BT"/>
      <family val="2"/>
    </font>
    <font>
      <sz val="10"/>
      <name val="Times New Roman CE"/>
      <family val="1"/>
      <charset val="238"/>
    </font>
    <font>
      <sz val="8"/>
      <name val="Swis721 BT"/>
      <family val="2"/>
      <charset val="238"/>
    </font>
    <font>
      <sz val="10"/>
      <name val="Swis721 BT"/>
      <family val="2"/>
      <charset val="238"/>
    </font>
    <font>
      <b/>
      <sz val="12"/>
      <name val="Swis721 BT"/>
      <family val="2"/>
      <charset val="238"/>
    </font>
    <font>
      <sz val="9"/>
      <name val="Times New Roman CE"/>
      <family val="1"/>
      <charset val="238"/>
    </font>
    <font>
      <sz val="9"/>
      <name val="Swis721 BT"/>
      <family val="2"/>
      <charset val="238"/>
    </font>
    <font>
      <b/>
      <sz val="14"/>
      <name val="Swis721 BT"/>
      <family val="2"/>
      <charset val="238"/>
    </font>
    <font>
      <sz val="10"/>
      <name val="Arial CE"/>
      <charset val="238"/>
    </font>
    <font>
      <sz val="11"/>
      <name val="Arial"/>
      <family val="2"/>
      <charset val="238"/>
    </font>
    <font>
      <sz val="10"/>
      <name val="Arial"/>
      <family val="2"/>
      <charset val="238"/>
    </font>
    <font>
      <sz val="10"/>
      <name val="Calibri"/>
      <family val="2"/>
      <charset val="238"/>
      <scheme val="minor"/>
    </font>
    <font>
      <sz val="12"/>
      <name val="Arial"/>
      <family val="2"/>
      <charset val="238"/>
    </font>
    <font>
      <sz val="12"/>
      <name val="Calibri"/>
      <family val="2"/>
      <charset val="238"/>
      <scheme val="minor"/>
    </font>
    <font>
      <b/>
      <sz val="12"/>
      <name val="Calibri"/>
      <family val="2"/>
      <charset val="238"/>
      <scheme val="minor"/>
    </font>
    <font>
      <b/>
      <sz val="10"/>
      <name val="Calibri"/>
      <family val="2"/>
      <charset val="238"/>
      <scheme val="minor"/>
    </font>
    <font>
      <sz val="10"/>
      <name val="Calibri"/>
      <family val="2"/>
      <charset val="238"/>
    </font>
    <font>
      <b/>
      <sz val="10"/>
      <name val="Calibri"/>
      <family val="2"/>
      <charset val="238"/>
    </font>
    <font>
      <b/>
      <sz val="16"/>
      <name val="Calibri"/>
      <family val="2"/>
      <charset val="238"/>
      <scheme val="minor"/>
    </font>
    <font>
      <b/>
      <sz val="9"/>
      <name val="Arial CE"/>
      <family val="2"/>
      <charset val="238"/>
    </font>
  </fonts>
  <fills count="3">
    <fill>
      <patternFill patternType="none"/>
    </fill>
    <fill>
      <patternFill patternType="gray125"/>
    </fill>
    <fill>
      <patternFill patternType="solid">
        <fgColor rgb="FFFFFFCC"/>
        <bgColor indexed="64"/>
      </patternFill>
    </fill>
  </fills>
  <borders count="25">
    <border>
      <left/>
      <right/>
      <top/>
      <bottom/>
      <diagonal/>
    </border>
    <border>
      <left/>
      <right/>
      <top style="hair">
        <color indexed="8"/>
      </top>
      <bottom style="hair">
        <color indexed="8"/>
      </bottom>
      <diagonal/>
    </border>
    <border>
      <left/>
      <right/>
      <top style="hair">
        <color indexed="8"/>
      </top>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dotted">
        <color indexed="64"/>
      </right>
      <top style="dotted">
        <color indexed="64"/>
      </top>
      <bottom/>
      <diagonal/>
    </border>
    <border>
      <left style="thin">
        <color indexed="64"/>
      </left>
      <right style="dotted">
        <color indexed="64"/>
      </right>
      <top style="dotted">
        <color indexed="64"/>
      </top>
      <bottom/>
      <diagonal/>
    </border>
    <border>
      <left style="thin">
        <color indexed="64"/>
      </left>
      <right style="thin">
        <color indexed="64"/>
      </right>
      <top style="thin">
        <color indexed="64"/>
      </top>
      <bottom style="thin">
        <color indexed="64"/>
      </bottom>
      <diagonal/>
    </border>
    <border>
      <left/>
      <right style="dotted">
        <color indexed="64"/>
      </right>
      <top style="dotted">
        <color indexed="64"/>
      </top>
      <bottom style="thin">
        <color indexed="64"/>
      </bottom>
      <diagonal/>
    </border>
    <border>
      <left/>
      <right/>
      <top style="hair">
        <color indexed="8"/>
      </top>
      <bottom style="medium">
        <color indexed="64"/>
      </bottom>
      <diagonal/>
    </border>
    <border>
      <left/>
      <right/>
      <top/>
      <bottom style="hair">
        <color indexed="8"/>
      </bottom>
      <diagonal/>
    </border>
  </borders>
  <cellStyleXfs count="6">
    <xf numFmtId="0" fontId="0" fillId="0" borderId="0"/>
    <xf numFmtId="164" fontId="1" fillId="0" borderId="0" applyFill="0" applyBorder="0" applyAlignment="0" applyProtection="0"/>
    <xf numFmtId="0" fontId="22" fillId="0" borderId="0"/>
    <xf numFmtId="171" fontId="22" fillId="0" borderId="0" applyFont="0" applyFill="0" applyBorder="0" applyAlignment="0" applyProtection="0"/>
    <xf numFmtId="174" fontId="22" fillId="0" borderId="0" applyFont="0" applyFill="0" applyBorder="0" applyAlignment="0" applyProtection="0"/>
    <xf numFmtId="9" fontId="1" fillId="0" borderId="0" applyFont="0" applyFill="0" applyBorder="0" applyAlignment="0" applyProtection="0"/>
  </cellStyleXfs>
  <cellXfs count="178">
    <xf numFmtId="0" fontId="0" fillId="0" borderId="0" xfId="0"/>
    <xf numFmtId="0" fontId="0" fillId="0" borderId="0" xfId="0" applyFont="1"/>
    <xf numFmtId="164" fontId="2" fillId="0" borderId="1" xfId="1" applyFont="1" applyFill="1" applyBorder="1" applyAlignment="1">
      <alignment horizontal="right"/>
    </xf>
    <xf numFmtId="0" fontId="3" fillId="0" borderId="1" xfId="0" applyFont="1" applyFill="1" applyBorder="1"/>
    <xf numFmtId="0" fontId="3" fillId="0" borderId="1" xfId="0" applyFont="1" applyBorder="1"/>
    <xf numFmtId="165" fontId="3" fillId="0" borderId="1" xfId="1" applyNumberFormat="1" applyFont="1" applyFill="1" applyBorder="1" applyAlignment="1" applyProtection="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xf numFmtId="0" fontId="6" fillId="0" borderId="0" xfId="0" applyFont="1" applyAlignment="1">
      <alignment horizontal="left"/>
    </xf>
    <xf numFmtId="0" fontId="7" fillId="0" borderId="0" xfId="0" applyFont="1" applyAlignment="1">
      <alignment horizontal="left"/>
    </xf>
    <xf numFmtId="0" fontId="7" fillId="0" borderId="0" xfId="0" applyFont="1"/>
    <xf numFmtId="0" fontId="3" fillId="0" borderId="0" xfId="0" applyFont="1" applyAlignment="1">
      <alignment horizontal="right"/>
    </xf>
    <xf numFmtId="166" fontId="8" fillId="0" borderId="1" xfId="0" applyNumberFormat="1" applyFont="1" applyBorder="1" applyAlignment="1">
      <alignment horizontal="right"/>
    </xf>
    <xf numFmtId="2" fontId="8" fillId="0" borderId="1" xfId="0" applyNumberFormat="1" applyFont="1" applyBorder="1" applyAlignment="1">
      <alignment horizontal="left"/>
    </xf>
    <xf numFmtId="49" fontId="3" fillId="0" borderId="1" xfId="0" applyNumberFormat="1" applyFont="1" applyBorder="1"/>
    <xf numFmtId="166" fontId="3" fillId="0" borderId="1" xfId="0" applyNumberFormat="1" applyFont="1" applyBorder="1" applyAlignment="1">
      <alignment horizontal="right"/>
    </xf>
    <xf numFmtId="166" fontId="3" fillId="2" borderId="1" xfId="0" applyNumberFormat="1" applyFont="1" applyFill="1" applyBorder="1" applyAlignment="1" applyProtection="1">
      <alignment horizontal="right"/>
      <protection locked="0"/>
    </xf>
    <xf numFmtId="2" fontId="3" fillId="0" borderId="1" xfId="0" applyNumberFormat="1" applyFont="1" applyBorder="1" applyAlignment="1">
      <alignment horizontal="right"/>
    </xf>
    <xf numFmtId="0" fontId="3" fillId="0" borderId="1" xfId="0" applyFont="1" applyBorder="1" applyAlignment="1">
      <alignment horizontal="center"/>
    </xf>
    <xf numFmtId="0" fontId="3" fillId="0" borderId="1" xfId="0" applyFont="1" applyBorder="1" applyAlignment="1">
      <alignment horizontal="justify" vertical="top" wrapText="1"/>
    </xf>
    <xf numFmtId="167" fontId="3" fillId="0" borderId="1" xfId="0" applyNumberFormat="1" applyFont="1" applyBorder="1" applyAlignment="1">
      <alignment horizontal="right" vertical="top"/>
    </xf>
    <xf numFmtId="49" fontId="3" fillId="0" borderId="1" xfId="0" applyNumberFormat="1" applyFont="1" applyBorder="1" applyAlignment="1">
      <alignment horizontal="right" vertical="top"/>
    </xf>
    <xf numFmtId="0" fontId="9" fillId="0" borderId="0" xfId="0" applyFont="1" applyAlignment="1">
      <alignment horizontal="right"/>
    </xf>
    <xf numFmtId="0" fontId="5" fillId="0" borderId="0" xfId="0" applyFont="1" applyAlignment="1">
      <alignment horizontal="right"/>
    </xf>
    <xf numFmtId="0" fontId="10" fillId="0" borderId="1" xfId="0" applyFont="1" applyBorder="1" applyAlignment="1">
      <alignment horizontal="center" vertical="center" wrapText="1"/>
    </xf>
    <xf numFmtId="0" fontId="11" fillId="0" borderId="0" xfId="0" applyFont="1" applyAlignment="1">
      <alignment horizontal="right"/>
    </xf>
    <xf numFmtId="0" fontId="11" fillId="0" borderId="0" xfId="0" applyNumberFormat="1" applyFont="1" applyAlignment="1">
      <alignment horizontal="right"/>
    </xf>
    <xf numFmtId="0" fontId="12" fillId="0" borderId="0" xfId="0" applyNumberFormat="1" applyFont="1" applyAlignment="1">
      <alignment horizontal="right"/>
    </xf>
    <xf numFmtId="2" fontId="8" fillId="0" borderId="2" xfId="0" applyNumberFormat="1" applyFont="1" applyBorder="1" applyAlignment="1">
      <alignment horizontal="left"/>
    </xf>
    <xf numFmtId="0" fontId="3" fillId="0" borderId="2" xfId="0" applyFont="1" applyBorder="1"/>
    <xf numFmtId="166" fontId="3" fillId="0" borderId="1" xfId="0" applyNumberFormat="1" applyFont="1" applyFill="1" applyBorder="1" applyAlignment="1" applyProtection="1">
      <alignment horizontal="right"/>
    </xf>
    <xf numFmtId="168" fontId="3" fillId="0" borderId="1" xfId="0" applyNumberFormat="1" applyFont="1" applyBorder="1" applyAlignment="1">
      <alignment horizontal="right" vertical="top"/>
    </xf>
    <xf numFmtId="0" fontId="13" fillId="0" borderId="0" xfId="0" applyFont="1" applyAlignment="1">
      <alignment horizontal="right"/>
    </xf>
    <xf numFmtId="2" fontId="14" fillId="0" borderId="1" xfId="0" applyNumberFormat="1" applyFont="1" applyBorder="1" applyAlignment="1">
      <alignment horizontal="left"/>
    </xf>
    <xf numFmtId="0" fontId="13" fillId="0" borderId="1" xfId="0" applyFont="1" applyBorder="1"/>
    <xf numFmtId="49" fontId="13" fillId="0" borderId="1" xfId="0" applyNumberFormat="1" applyFont="1" applyBorder="1"/>
    <xf numFmtId="2" fontId="13" fillId="0" borderId="1" xfId="0" applyNumberFormat="1" applyFont="1" applyBorder="1" applyAlignment="1">
      <alignment horizontal="right"/>
    </xf>
    <xf numFmtId="0" fontId="13" fillId="0" borderId="1" xfId="0" applyFont="1" applyBorder="1" applyAlignment="1">
      <alignment horizontal="center"/>
    </xf>
    <xf numFmtId="0" fontId="13" fillId="0" borderId="1" xfId="0" applyFont="1" applyBorder="1" applyAlignment="1">
      <alignment horizontal="justify" vertical="top" wrapText="1"/>
    </xf>
    <xf numFmtId="167" fontId="13" fillId="0" borderId="1" xfId="0" applyNumberFormat="1" applyFont="1" applyBorder="1" applyAlignment="1">
      <alignment horizontal="right" vertical="top"/>
    </xf>
    <xf numFmtId="49" fontId="13" fillId="0" borderId="1" xfId="0" applyNumberFormat="1" applyFont="1" applyBorder="1" applyAlignment="1">
      <alignment horizontal="right" vertical="top"/>
    </xf>
    <xf numFmtId="0" fontId="15" fillId="0" borderId="0" xfId="0" applyFont="1" applyAlignment="1">
      <alignment horizontal="right"/>
    </xf>
    <xf numFmtId="0" fontId="15" fillId="0" borderId="0" xfId="0" applyFont="1"/>
    <xf numFmtId="0" fontId="2" fillId="0" borderId="0" xfId="0" applyFont="1" applyAlignment="1">
      <alignment horizontal="right"/>
    </xf>
    <xf numFmtId="2" fontId="3" fillId="0" borderId="1" xfId="0" applyNumberFormat="1" applyFont="1" applyFill="1" applyBorder="1" applyAlignment="1">
      <alignment horizontal="right"/>
    </xf>
    <xf numFmtId="0" fontId="15" fillId="0" borderId="0" xfId="0" applyNumberFormat="1"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7" fillId="0" borderId="0" xfId="0" applyFont="1"/>
    <xf numFmtId="0" fontId="12" fillId="0" borderId="0" xfId="0" applyFont="1" applyAlignment="1">
      <alignment horizontal="right"/>
    </xf>
    <xf numFmtId="0" fontId="18" fillId="0" borderId="0" xfId="0" applyFont="1"/>
    <xf numFmtId="0" fontId="19" fillId="0" borderId="0" xfId="0" applyFont="1"/>
    <xf numFmtId="0" fontId="3" fillId="0" borderId="1" xfId="0" applyNumberFormat="1" applyFont="1" applyBorder="1"/>
    <xf numFmtId="0" fontId="3" fillId="0" borderId="1" xfId="0" applyNumberFormat="1" applyFont="1" applyBorder="1" applyAlignment="1">
      <alignment horizontal="right" vertical="top"/>
    </xf>
    <xf numFmtId="0" fontId="17" fillId="0" borderId="0" xfId="0" applyNumberFormat="1" applyFont="1" applyAlignment="1">
      <alignment horizontal="right"/>
    </xf>
    <xf numFmtId="0" fontId="18" fillId="0" borderId="0" xfId="0" applyFont="1" applyAlignment="1">
      <alignment horizontal="left"/>
    </xf>
    <xf numFmtId="0" fontId="18" fillId="0" borderId="0" xfId="0" applyFont="1" applyBorder="1" applyAlignment="1">
      <alignment horizontal="left"/>
    </xf>
    <xf numFmtId="169" fontId="3" fillId="0" borderId="1" xfId="0" applyNumberFormat="1" applyFont="1" applyBorder="1" applyAlignment="1">
      <alignment horizontal="right"/>
    </xf>
    <xf numFmtId="170" fontId="17" fillId="0" borderId="0" xfId="0" applyNumberFormat="1" applyFont="1" applyFill="1" applyProtection="1"/>
    <xf numFmtId="0" fontId="17" fillId="0" borderId="0" xfId="0" applyFont="1" applyFill="1"/>
    <xf numFmtId="0" fontId="17" fillId="0" borderId="0" xfId="0" applyFont="1" applyFill="1" applyProtection="1"/>
    <xf numFmtId="0" fontId="17" fillId="0" borderId="0" xfId="0" applyFont="1" applyFill="1" applyAlignment="1" applyProtection="1">
      <alignment vertical="top"/>
    </xf>
    <xf numFmtId="0" fontId="21" fillId="0" borderId="0" xfId="0" applyFont="1" applyFill="1"/>
    <xf numFmtId="0" fontId="16" fillId="0" borderId="0" xfId="0" applyFont="1" applyFill="1" applyAlignment="1">
      <alignment horizontal="right"/>
    </xf>
    <xf numFmtId="0" fontId="23" fillId="0" borderId="0" xfId="2" applyFont="1" applyAlignment="1" applyProtection="1"/>
    <xf numFmtId="172" fontId="23" fillId="0" borderId="0" xfId="3" applyNumberFormat="1" applyFont="1" applyAlignment="1" applyProtection="1">
      <alignment horizontal="right"/>
    </xf>
    <xf numFmtId="0" fontId="23" fillId="0" borderId="0" xfId="2" applyFont="1" applyAlignment="1" applyProtection="1">
      <alignment horizontal="left"/>
    </xf>
    <xf numFmtId="0" fontId="24" fillId="0" borderId="0" xfId="2" applyFont="1" applyFill="1" applyAlignment="1" applyProtection="1"/>
    <xf numFmtId="172" fontId="25" fillId="0" borderId="0" xfId="3" applyNumberFormat="1" applyFont="1" applyFill="1" applyAlignment="1" applyProtection="1">
      <alignment horizontal="right" vertical="justify"/>
    </xf>
    <xf numFmtId="172" fontId="25" fillId="0" borderId="0" xfId="3" applyNumberFormat="1" applyFont="1" applyFill="1" applyAlignment="1" applyProtection="1">
      <alignment horizontal="right"/>
    </xf>
    <xf numFmtId="0" fontId="25" fillId="0" borderId="0" xfId="2" applyFont="1" applyFill="1" applyAlignment="1" applyProtection="1">
      <alignment horizontal="left"/>
    </xf>
    <xf numFmtId="0" fontId="25" fillId="0" borderId="0" xfId="2" applyFont="1" applyFill="1" applyAlignment="1" applyProtection="1"/>
    <xf numFmtId="0" fontId="26" fillId="0" borderId="0" xfId="2" applyFont="1" applyFill="1" applyAlignment="1" applyProtection="1"/>
    <xf numFmtId="172" fontId="27" fillId="0" borderId="0" xfId="3" applyNumberFormat="1" applyFont="1" applyFill="1" applyAlignment="1" applyProtection="1">
      <alignment horizontal="right"/>
    </xf>
    <xf numFmtId="172" fontId="28" fillId="0" borderId="0" xfId="3" applyNumberFormat="1" applyFont="1" applyFill="1" applyAlignment="1" applyProtection="1">
      <alignment horizontal="right"/>
    </xf>
    <xf numFmtId="0" fontId="27" fillId="0" borderId="0" xfId="2" applyFont="1" applyFill="1" applyAlignment="1" applyProtection="1">
      <alignment horizontal="left"/>
    </xf>
    <xf numFmtId="0" fontId="27" fillId="0" borderId="0" xfId="2" applyFont="1" applyFill="1" applyAlignment="1" applyProtection="1"/>
    <xf numFmtId="173" fontId="25" fillId="0" borderId="0" xfId="3" applyNumberFormat="1" applyFont="1" applyFill="1" applyAlignment="1" applyProtection="1">
      <alignment horizontal="right" vertical="justify"/>
    </xf>
    <xf numFmtId="173" fontId="25" fillId="2" borderId="0" xfId="3" applyNumberFormat="1" applyFont="1" applyFill="1" applyAlignment="1" applyProtection="1">
      <alignment horizontal="right" vertical="justify"/>
      <protection locked="0"/>
    </xf>
    <xf numFmtId="0" fontId="25" fillId="0" borderId="3" xfId="2" applyFont="1" applyFill="1" applyBorder="1" applyAlignment="1" applyProtection="1">
      <alignment horizontal="left" vertical="top"/>
    </xf>
    <xf numFmtId="0" fontId="25" fillId="0" borderId="4" xfId="2" applyFont="1" applyFill="1" applyBorder="1" applyAlignment="1" applyProtection="1">
      <alignment horizontal="left" vertical="top"/>
    </xf>
    <xf numFmtId="0" fontId="25" fillId="0" borderId="4" xfId="2" applyFont="1" applyFill="1" applyBorder="1" applyAlignment="1" applyProtection="1">
      <alignment vertical="top" wrapText="1"/>
    </xf>
    <xf numFmtId="0" fontId="25" fillId="0" borderId="4" xfId="2" applyFont="1" applyFill="1" applyBorder="1" applyAlignment="1" applyProtection="1">
      <alignment horizontal="justify" vertical="top" wrapText="1"/>
    </xf>
    <xf numFmtId="0" fontId="25" fillId="0" borderId="5" xfId="2" applyFont="1" applyFill="1" applyBorder="1" applyAlignment="1" applyProtection="1">
      <alignment horizontal="left" vertical="top"/>
    </xf>
    <xf numFmtId="0" fontId="25" fillId="0" borderId="6" xfId="2" applyFont="1" applyFill="1" applyBorder="1" applyAlignment="1" applyProtection="1">
      <alignment horizontal="left" vertical="top"/>
    </xf>
    <xf numFmtId="0" fontId="25" fillId="0" borderId="7" xfId="2" applyFont="1" applyFill="1" applyBorder="1" applyAlignment="1" applyProtection="1">
      <alignment horizontal="left" vertical="top"/>
    </xf>
    <xf numFmtId="0" fontId="25" fillId="0" borderId="8" xfId="2" applyFont="1" applyFill="1" applyBorder="1" applyAlignment="1" applyProtection="1">
      <alignment vertical="top"/>
    </xf>
    <xf numFmtId="0" fontId="25" fillId="0" borderId="8" xfId="2" applyFont="1" applyFill="1" applyBorder="1" applyAlignment="1" applyProtection="1">
      <alignment horizontal="justify" vertical="top" wrapText="1"/>
    </xf>
    <xf numFmtId="0" fontId="25" fillId="0" borderId="9" xfId="2" applyFont="1" applyFill="1" applyBorder="1" applyAlignment="1" applyProtection="1">
      <alignment horizontal="left" vertical="top"/>
    </xf>
    <xf numFmtId="0" fontId="25" fillId="0" borderId="8" xfId="2" applyFont="1" applyFill="1" applyBorder="1" applyAlignment="1" applyProtection="1">
      <alignment vertical="top" wrapText="1"/>
    </xf>
    <xf numFmtId="0" fontId="29" fillId="0" borderId="10" xfId="2" applyFont="1" applyFill="1" applyBorder="1" applyAlignment="1" applyProtection="1">
      <alignment horizontal="left" vertical="top"/>
    </xf>
    <xf numFmtId="0" fontId="29" fillId="0" borderId="11" xfId="2" applyFont="1" applyFill="1" applyBorder="1" applyAlignment="1" applyProtection="1">
      <alignment horizontal="left" vertical="top"/>
    </xf>
    <xf numFmtId="0" fontId="29" fillId="0" borderId="12" xfId="2" applyFont="1" applyFill="1" applyBorder="1" applyAlignment="1" applyProtection="1">
      <alignment vertical="top"/>
    </xf>
    <xf numFmtId="0" fontId="29" fillId="0" borderId="11" xfId="2" applyFont="1" applyFill="1" applyBorder="1" applyAlignment="1" applyProtection="1">
      <alignment vertical="top"/>
    </xf>
    <xf numFmtId="0" fontId="29" fillId="0" borderId="13" xfId="2" applyFont="1" applyFill="1" applyBorder="1" applyAlignment="1" applyProtection="1">
      <alignment horizontal="left" vertical="top"/>
    </xf>
    <xf numFmtId="172" fontId="27" fillId="0" borderId="0" xfId="3" applyNumberFormat="1" applyFont="1" applyFill="1" applyAlignment="1" applyProtection="1">
      <alignment horizontal="right" vertical="justify"/>
    </xf>
    <xf numFmtId="0" fontId="25" fillId="0" borderId="0" xfId="2" applyFont="1" applyFill="1" applyBorder="1" applyAlignment="1" applyProtection="1">
      <alignment horizontal="left" vertical="top"/>
    </xf>
    <xf numFmtId="0" fontId="25" fillId="0" borderId="0" xfId="2" applyFont="1" applyFill="1" applyBorder="1" applyAlignment="1" applyProtection="1">
      <alignment vertical="top"/>
    </xf>
    <xf numFmtId="0" fontId="25" fillId="0" borderId="0" xfId="2" applyFont="1" applyFill="1" applyBorder="1" applyAlignment="1" applyProtection="1">
      <alignment horizontal="justify" vertical="top"/>
    </xf>
    <xf numFmtId="0" fontId="25" fillId="0" borderId="14" xfId="2" applyFont="1" applyFill="1" applyBorder="1" applyAlignment="1" applyProtection="1">
      <alignment horizontal="left" vertical="top"/>
    </xf>
    <xf numFmtId="0" fontId="25" fillId="0" borderId="15" xfId="2" applyFont="1" applyFill="1" applyBorder="1" applyAlignment="1" applyProtection="1">
      <alignment horizontal="left" vertical="top"/>
    </xf>
    <xf numFmtId="0" fontId="25" fillId="0" borderId="15" xfId="2" applyFont="1" applyFill="1" applyBorder="1" applyAlignment="1" applyProtection="1">
      <alignment vertical="top" wrapText="1"/>
    </xf>
    <xf numFmtId="0" fontId="30" fillId="0" borderId="15" xfId="2" applyFont="1" applyFill="1" applyBorder="1" applyAlignment="1" applyProtection="1">
      <alignment horizontal="left" vertical="top" wrapText="1"/>
    </xf>
    <xf numFmtId="0" fontId="25" fillId="0" borderId="15" xfId="2" applyFont="1" applyFill="1" applyBorder="1" applyAlignment="1" applyProtection="1">
      <alignment horizontal="justify" vertical="top" wrapText="1"/>
    </xf>
    <xf numFmtId="0" fontId="25" fillId="0" borderId="16" xfId="2" applyFont="1" applyFill="1" applyBorder="1" applyAlignment="1" applyProtection="1">
      <alignment horizontal="left" vertical="top"/>
    </xf>
    <xf numFmtId="0" fontId="25" fillId="0" borderId="17" xfId="2" applyFont="1" applyFill="1" applyBorder="1" applyAlignment="1" applyProtection="1">
      <alignment horizontal="left" vertical="top"/>
    </xf>
    <xf numFmtId="0" fontId="25" fillId="0" borderId="7" xfId="2" applyFont="1" applyFill="1" applyBorder="1" applyAlignment="1" applyProtection="1">
      <alignment vertical="top" wrapText="1"/>
    </xf>
    <xf numFmtId="0" fontId="25" fillId="0" borderId="7" xfId="2" applyFont="1" applyFill="1" applyBorder="1" applyAlignment="1" applyProtection="1">
      <alignment horizontal="justify" vertical="top" wrapText="1"/>
    </xf>
    <xf numFmtId="0" fontId="25" fillId="0" borderId="18" xfId="2" applyFont="1" applyFill="1" applyBorder="1" applyAlignment="1" applyProtection="1">
      <alignment horizontal="left" vertical="top"/>
    </xf>
    <xf numFmtId="0" fontId="25" fillId="0" borderId="19" xfId="2" applyFont="1" applyFill="1" applyBorder="1" applyAlignment="1" applyProtection="1">
      <alignment horizontal="left" vertical="top"/>
    </xf>
    <xf numFmtId="0" fontId="25" fillId="0" borderId="19" xfId="2" applyFont="1" applyFill="1" applyBorder="1" applyAlignment="1" applyProtection="1">
      <alignment vertical="top" wrapText="1"/>
    </xf>
    <xf numFmtId="0" fontId="25" fillId="0" borderId="19" xfId="2" applyFont="1" applyFill="1" applyBorder="1" applyAlignment="1" applyProtection="1">
      <alignment horizontal="justify" vertical="top" wrapText="1"/>
    </xf>
    <xf numFmtId="0" fontId="25" fillId="0" borderId="20" xfId="2" applyFont="1" applyFill="1" applyBorder="1" applyAlignment="1" applyProtection="1">
      <alignment horizontal="left" vertical="top"/>
    </xf>
    <xf numFmtId="0" fontId="29" fillId="0" borderId="12" xfId="2" applyFont="1" applyFill="1" applyBorder="1" applyAlignment="1" applyProtection="1">
      <alignment horizontal="left" vertical="top"/>
    </xf>
    <xf numFmtId="0" fontId="29" fillId="0" borderId="13" xfId="2" applyFont="1" applyFill="1" applyBorder="1" applyAlignment="1" applyProtection="1">
      <alignment vertical="top"/>
    </xf>
    <xf numFmtId="0" fontId="29" fillId="0" borderId="21" xfId="2" applyFont="1" applyFill="1" applyBorder="1" applyAlignment="1" applyProtection="1">
      <alignment horizontal="left" vertical="top"/>
    </xf>
    <xf numFmtId="0" fontId="26" fillId="0" borderId="0" xfId="2" applyFont="1" applyFill="1" applyAlignment="1" applyProtection="1">
      <alignment horizontal="fill" vertical="top"/>
    </xf>
    <xf numFmtId="0" fontId="27" fillId="0" borderId="0" xfId="2" applyFont="1" applyFill="1" applyAlignment="1" applyProtection="1">
      <alignment horizontal="fill" vertical="top"/>
    </xf>
    <xf numFmtId="0" fontId="25" fillId="0" borderId="22" xfId="2" applyFont="1" applyFill="1" applyBorder="1" applyAlignment="1" applyProtection="1">
      <alignment horizontal="left" vertical="top"/>
    </xf>
    <xf numFmtId="0" fontId="25" fillId="0" borderId="22" xfId="2" applyFont="1" applyFill="1" applyBorder="1" applyAlignment="1" applyProtection="1">
      <alignment vertical="top"/>
    </xf>
    <xf numFmtId="0" fontId="25" fillId="0" borderId="22" xfId="2" applyFont="1" applyFill="1" applyBorder="1" applyAlignment="1" applyProtection="1">
      <alignment horizontal="justify" vertical="top" wrapText="1"/>
    </xf>
    <xf numFmtId="0" fontId="25" fillId="0" borderId="8" xfId="2" applyFont="1" applyFill="1" applyBorder="1" applyAlignment="1" applyProtection="1">
      <alignment horizontal="justify" vertical="top"/>
    </xf>
    <xf numFmtId="16" fontId="28" fillId="0" borderId="0" xfId="2" quotePrefix="1" applyNumberFormat="1" applyFont="1" applyAlignment="1">
      <alignment horizontal="left" vertical="top"/>
    </xf>
    <xf numFmtId="0" fontId="27" fillId="0" borderId="0" xfId="2" applyFont="1" applyAlignment="1">
      <alignment horizontal="right" vertical="top"/>
    </xf>
    <xf numFmtId="0" fontId="28" fillId="0" borderId="0" xfId="2" applyFont="1" applyAlignment="1">
      <alignment horizontal="left" vertical="top"/>
    </xf>
    <xf numFmtId="0" fontId="32" fillId="0" borderId="0" xfId="2" applyFont="1"/>
    <xf numFmtId="175" fontId="23" fillId="0" borderId="0" xfId="4" applyNumberFormat="1" applyFont="1" applyAlignment="1" applyProtection="1">
      <alignment horizontal="right"/>
    </xf>
    <xf numFmtId="175" fontId="25" fillId="0" borderId="0" xfId="4" applyNumberFormat="1" applyFont="1" applyFill="1" applyAlignment="1" applyProtection="1">
      <alignment horizontal="right" vertical="justify"/>
    </xf>
    <xf numFmtId="175" fontId="25" fillId="0" borderId="0" xfId="4" applyNumberFormat="1" applyFont="1" applyFill="1" applyAlignment="1" applyProtection="1">
      <alignment horizontal="right"/>
    </xf>
    <xf numFmtId="175" fontId="27" fillId="0" borderId="0" xfId="4" applyNumberFormat="1" applyFont="1" applyFill="1" applyAlignment="1" applyProtection="1">
      <alignment horizontal="right"/>
    </xf>
    <xf numFmtId="175" fontId="28" fillId="0" borderId="0" xfId="4" applyNumberFormat="1" applyFont="1" applyFill="1" applyAlignment="1" applyProtection="1">
      <alignment horizontal="right"/>
    </xf>
    <xf numFmtId="0" fontId="25" fillId="0" borderId="0" xfId="2" applyFont="1" applyFill="1" applyBorder="1" applyAlignment="1" applyProtection="1">
      <alignment horizontal="left" vertical="top" wrapText="1"/>
    </xf>
    <xf numFmtId="166" fontId="25" fillId="0" borderId="1" xfId="2" applyNumberFormat="1" applyFont="1" applyBorder="1" applyAlignment="1">
      <alignment horizontal="right"/>
    </xf>
    <xf numFmtId="166" fontId="25" fillId="2" borderId="1" xfId="2" applyNumberFormat="1" applyFont="1" applyFill="1" applyBorder="1" applyAlignment="1" applyProtection="1">
      <alignment horizontal="right"/>
      <protection locked="0"/>
    </xf>
    <xf numFmtId="0" fontId="30" fillId="0" borderId="4" xfId="2" applyFont="1" applyFill="1" applyBorder="1" applyAlignment="1" applyProtection="1">
      <alignment horizontal="left" vertical="top" wrapText="1"/>
    </xf>
    <xf numFmtId="0" fontId="25" fillId="0" borderId="10" xfId="2" applyFont="1" applyFill="1" applyBorder="1" applyAlignment="1" applyProtection="1">
      <alignment horizontal="left" vertical="top"/>
    </xf>
    <xf numFmtId="0" fontId="25" fillId="0" borderId="12" xfId="2" applyFont="1" applyFill="1" applyBorder="1" applyAlignment="1" applyProtection="1">
      <alignment horizontal="left" vertical="top"/>
    </xf>
    <xf numFmtId="0" fontId="25" fillId="0" borderId="11" xfId="2" applyFont="1" applyFill="1" applyBorder="1" applyAlignment="1" applyProtection="1">
      <alignment vertical="top"/>
    </xf>
    <xf numFmtId="0" fontId="25" fillId="0" borderId="11" xfId="2" applyFont="1" applyFill="1" applyBorder="1" applyAlignment="1" applyProtection="1">
      <alignment horizontal="justify" vertical="top"/>
    </xf>
    <xf numFmtId="0" fontId="25" fillId="0" borderId="13" xfId="2" applyFont="1" applyFill="1" applyBorder="1" applyAlignment="1" applyProtection="1">
      <alignment horizontal="left" vertical="top"/>
    </xf>
    <xf numFmtId="175" fontId="27" fillId="0" borderId="0" xfId="4" applyNumberFormat="1" applyFont="1" applyFill="1" applyAlignment="1" applyProtection="1">
      <alignment horizontal="right" vertical="justify"/>
    </xf>
    <xf numFmtId="0" fontId="27" fillId="0" borderId="0" xfId="2" applyFont="1" applyFill="1" applyAlignment="1" applyProtection="1">
      <alignment horizontal="left" vertical="top"/>
    </xf>
    <xf numFmtId="0" fontId="28" fillId="0" borderId="0" xfId="2" applyFont="1" applyFill="1" applyAlignment="1" applyProtection="1">
      <alignment horizontal="left" vertical="top"/>
    </xf>
    <xf numFmtId="9" fontId="3" fillId="0" borderId="1" xfId="5" applyFont="1" applyFill="1" applyBorder="1"/>
    <xf numFmtId="164" fontId="2" fillId="0" borderId="1" xfId="1" applyFont="1" applyBorder="1"/>
    <xf numFmtId="0" fontId="2" fillId="0" borderId="0" xfId="0" applyFont="1"/>
    <xf numFmtId="0" fontId="3" fillId="0" borderId="24" xfId="0" applyFont="1" applyBorder="1"/>
    <xf numFmtId="0" fontId="8" fillId="0" borderId="24" xfId="0" applyFont="1" applyBorder="1"/>
    <xf numFmtId="164" fontId="33" fillId="0" borderId="24" xfId="1" applyFont="1" applyFill="1" applyBorder="1" applyAlignment="1">
      <alignment horizontal="right"/>
    </xf>
    <xf numFmtId="0" fontId="3" fillId="0" borderId="23" xfId="0" applyFont="1" applyBorder="1"/>
    <xf numFmtId="165" fontId="3" fillId="0" borderId="23" xfId="1" applyNumberFormat="1" applyFont="1" applyFill="1" applyBorder="1" applyAlignment="1" applyProtection="1"/>
    <xf numFmtId="164" fontId="2" fillId="0" borderId="23" xfId="1" applyFont="1" applyBorder="1"/>
    <xf numFmtId="165" fontId="3" fillId="0" borderId="24" xfId="1" applyNumberFormat="1" applyFont="1" applyFill="1" applyBorder="1" applyAlignment="1" applyProtection="1"/>
    <xf numFmtId="164" fontId="2" fillId="0" borderId="24" xfId="1" applyFont="1" applyBorder="1"/>
    <xf numFmtId="0" fontId="4" fillId="0" borderId="23"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0" xfId="0" applyFont="1" applyBorder="1"/>
    <xf numFmtId="0" fontId="3" fillId="0" borderId="0" xfId="0" applyFont="1" applyFill="1" applyBorder="1"/>
    <xf numFmtId="164" fontId="2" fillId="0" borderId="0" xfId="1" applyFont="1" applyFill="1" applyBorder="1" applyAlignment="1">
      <alignment horizontal="right"/>
    </xf>
    <xf numFmtId="164" fontId="3" fillId="0" borderId="1" xfId="0" applyNumberFormat="1" applyFont="1" applyFill="1" applyBorder="1"/>
    <xf numFmtId="0" fontId="4" fillId="0" borderId="23" xfId="0" applyFont="1" applyBorder="1" applyAlignment="1">
      <alignment horizontal="center" vertical="center" wrapText="1"/>
    </xf>
    <xf numFmtId="0" fontId="3" fillId="0" borderId="24" xfId="0" applyFont="1" applyBorder="1" applyAlignment="1">
      <alignment horizontal="left"/>
    </xf>
    <xf numFmtId="0" fontId="3" fillId="0" borderId="1" xfId="0" applyFont="1" applyBorder="1" applyAlignment="1">
      <alignment horizontal="left"/>
    </xf>
    <xf numFmtId="0" fontId="3" fillId="0" borderId="23" xfId="0" applyFont="1" applyBorder="1" applyAlignment="1">
      <alignment horizontal="left"/>
    </xf>
    <xf numFmtId="0" fontId="17" fillId="0" borderId="0" xfId="0" applyFont="1" applyFill="1" applyAlignment="1" applyProtection="1">
      <alignment horizontal="left" wrapText="1"/>
    </xf>
    <xf numFmtId="0" fontId="17" fillId="0" borderId="0" xfId="0" applyFont="1" applyFill="1" applyAlignment="1" applyProtection="1">
      <alignment horizontal="left"/>
    </xf>
    <xf numFmtId="0" fontId="17" fillId="0" borderId="0" xfId="0" applyFont="1" applyFill="1" applyAlignment="1" applyProtection="1">
      <alignment horizontal="left" vertical="top" wrapText="1"/>
    </xf>
    <xf numFmtId="0" fontId="20" fillId="0" borderId="0" xfId="0" applyFont="1" applyFill="1" applyAlignment="1" applyProtection="1">
      <alignment horizontal="left" vertical="top" wrapText="1"/>
    </xf>
    <xf numFmtId="0" fontId="7" fillId="0" borderId="0" xfId="0" applyFont="1" applyBorder="1" applyAlignment="1">
      <alignment horizontal="left"/>
    </xf>
    <xf numFmtId="0" fontId="18" fillId="0" borderId="0" xfId="0" applyFont="1" applyBorder="1" applyAlignment="1">
      <alignment horizontal="left"/>
    </xf>
    <xf numFmtId="0" fontId="28" fillId="0" borderId="0" xfId="2" applyFont="1" applyFill="1" applyAlignment="1" applyProtection="1">
      <alignment horizontal="left" vertical="top"/>
    </xf>
    <xf numFmtId="0" fontId="27" fillId="0" borderId="0" xfId="2" applyFont="1" applyFill="1" applyAlignment="1" applyProtection="1">
      <alignment horizontal="left" vertical="top"/>
    </xf>
    <xf numFmtId="0" fontId="27" fillId="0" borderId="0" xfId="2" applyFont="1" applyFill="1" applyAlignment="1" applyProtection="1">
      <alignment vertical="top"/>
    </xf>
    <xf numFmtId="0" fontId="28" fillId="0" borderId="0" xfId="2" applyFont="1" applyAlignment="1">
      <alignment horizontal="left" vertical="top" wrapText="1"/>
    </xf>
    <xf numFmtId="0" fontId="3" fillId="2" borderId="1" xfId="0" applyFont="1" applyFill="1" applyBorder="1" applyProtection="1">
      <protection locked="0"/>
    </xf>
    <xf numFmtId="0" fontId="20" fillId="0" borderId="0" xfId="0" applyFont="1" applyFill="1" applyAlignment="1" applyProtection="1">
      <alignment vertical="top" wrapText="1"/>
    </xf>
    <xf numFmtId="0" fontId="20" fillId="0" borderId="1" xfId="0" applyFont="1" applyFill="1" applyBorder="1" applyAlignment="1" applyProtection="1">
      <alignment horizontal="left" vertical="top" wrapText="1"/>
    </xf>
  </cellXfs>
  <cellStyles count="6">
    <cellStyle name="Navadno" xfId="0" builtinId="0"/>
    <cellStyle name="Navadno 2" xfId="2"/>
    <cellStyle name="Odstotek" xfId="5" builtinId="5"/>
    <cellStyle name="Valuta" xfId="1" builtinId="4"/>
    <cellStyle name="Valuta 2" xfId="3"/>
    <cellStyle name="Vejica 2" xfId="4"/>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23"/>
  <sheetViews>
    <sheetView tabSelected="1" view="pageBreakPreview" zoomScale="150" zoomScaleSheetLayoutView="150" workbookViewId="0">
      <selection activeCell="A18" sqref="A18:XFD23"/>
    </sheetView>
  </sheetViews>
  <sheetFormatPr defaultColWidth="0" defaultRowHeight="0" customHeight="1" zeroHeight="1"/>
  <cols>
    <col min="1" max="1" width="4" style="1" customWidth="1"/>
    <col min="2" max="2" width="6.7109375" style="1" customWidth="1"/>
    <col min="3" max="3" width="9" style="1" customWidth="1"/>
    <col min="4" max="8" width="13.5703125" style="1" customWidth="1"/>
    <col min="9" max="16384" width="0" style="1" hidden="1"/>
  </cols>
  <sheetData>
    <row r="1" spans="1:8" ht="18">
      <c r="A1" s="63" t="s">
        <v>364</v>
      </c>
      <c r="B1" s="60"/>
      <c r="C1" s="60"/>
      <c r="D1" s="60"/>
      <c r="E1" s="60"/>
      <c r="F1" s="60"/>
      <c r="G1" s="60"/>
      <c r="H1" s="64" t="s">
        <v>440</v>
      </c>
    </row>
    <row r="2" spans="1:8" ht="18">
      <c r="A2" s="63"/>
      <c r="B2" s="60"/>
      <c r="C2" s="60"/>
      <c r="D2" s="60"/>
      <c r="E2" s="60"/>
      <c r="F2" s="60"/>
      <c r="G2" s="60"/>
      <c r="H2" s="60"/>
    </row>
    <row r="3" spans="1:8" ht="12.75" customHeight="1">
      <c r="A3" s="62" t="s">
        <v>363</v>
      </c>
      <c r="B3" s="61"/>
      <c r="C3" s="165" t="s">
        <v>362</v>
      </c>
      <c r="D3" s="165"/>
      <c r="E3" s="166"/>
      <c r="F3" s="166"/>
      <c r="G3" s="166"/>
      <c r="H3" s="166"/>
    </row>
    <row r="4" spans="1:8" ht="27" customHeight="1">
      <c r="A4" s="62" t="s">
        <v>361</v>
      </c>
      <c r="B4" s="62"/>
      <c r="C4" s="167" t="s">
        <v>465</v>
      </c>
      <c r="D4" s="167"/>
      <c r="E4" s="167"/>
      <c r="F4" s="167"/>
      <c r="G4" s="167"/>
      <c r="H4" s="167"/>
    </row>
    <row r="5" spans="1:8" ht="12.75">
      <c r="A5" s="61" t="s">
        <v>359</v>
      </c>
      <c r="B5" s="60"/>
      <c r="C5" s="61" t="s">
        <v>358</v>
      </c>
      <c r="D5" s="61"/>
      <c r="E5" s="60"/>
      <c r="F5" s="60"/>
      <c r="G5" s="60"/>
      <c r="H5" s="59">
        <v>42644</v>
      </c>
    </row>
    <row r="6" spans="1:8" ht="12.75">
      <c r="A6" s="61"/>
      <c r="B6" s="60"/>
      <c r="C6" s="61"/>
      <c r="D6" s="61"/>
      <c r="E6" s="60"/>
      <c r="F6" s="60"/>
      <c r="G6" s="60"/>
      <c r="H6" s="59"/>
    </row>
    <row r="7" spans="1:8" ht="121.5" customHeight="1">
      <c r="A7" s="168" t="s">
        <v>356</v>
      </c>
      <c r="B7" s="168"/>
      <c r="C7" s="168"/>
      <c r="D7" s="168"/>
      <c r="E7" s="168"/>
      <c r="F7" s="168"/>
      <c r="G7" s="168"/>
      <c r="H7" s="168"/>
    </row>
    <row r="8" spans="1:8" ht="12.75"/>
    <row r="9" spans="1:8" ht="15.75">
      <c r="A9" s="11"/>
      <c r="B9" s="10" t="s">
        <v>476</v>
      </c>
      <c r="C9" s="9"/>
      <c r="D9" s="9"/>
      <c r="E9" s="9"/>
      <c r="F9" s="9"/>
      <c r="G9" s="9"/>
      <c r="H9" s="9"/>
    </row>
    <row r="10" spans="1:8" ht="12.75">
      <c r="A10" s="8"/>
      <c r="B10" s="8"/>
      <c r="C10" s="8"/>
      <c r="D10" s="8"/>
      <c r="E10" s="8"/>
      <c r="F10" s="8"/>
      <c r="G10" s="8"/>
      <c r="H10" s="8"/>
    </row>
    <row r="11" spans="1:8" ht="22.5" customHeight="1" thickBot="1">
      <c r="A11" s="155"/>
      <c r="B11" s="161" t="s">
        <v>27</v>
      </c>
      <c r="C11" s="161"/>
      <c r="D11" s="155"/>
      <c r="E11" s="155"/>
      <c r="F11" s="155" t="s">
        <v>463</v>
      </c>
      <c r="G11" s="156" t="s">
        <v>470</v>
      </c>
      <c r="H11" s="155" t="s">
        <v>464</v>
      </c>
    </row>
    <row r="12" spans="1:8" s="146" customFormat="1" ht="16.5" customHeight="1">
      <c r="A12" s="147"/>
      <c r="B12" s="162" t="s">
        <v>441</v>
      </c>
      <c r="C12" s="162"/>
      <c r="D12" s="153"/>
      <c r="E12" s="154"/>
      <c r="F12" s="154" t="str">
        <f>IF('POPIS F1'!G242=0,"",'POPIS F1'!G242)</f>
        <v/>
      </c>
      <c r="G12" s="154" t="str">
        <f>IF(AND('POPIS F1'!F243=0,'POPIS F1'!F244=0),"",IF('POPIS F1'!F243=0,'POPIS F1'!G244,'POPIS F1'!G243))</f>
        <v/>
      </c>
      <c r="H12" s="154" t="str">
        <f>IF('POPIS F1'!G245=0,"",'POPIS F1'!G245)</f>
        <v/>
      </c>
    </row>
    <row r="13" spans="1:8" s="146" customFormat="1" ht="16.5" customHeight="1">
      <c r="A13" s="4"/>
      <c r="B13" s="163" t="s">
        <v>442</v>
      </c>
      <c r="C13" s="163"/>
      <c r="D13" s="5"/>
      <c r="E13" s="145"/>
      <c r="F13" s="145" t="str">
        <f>'POPIS F2'!G43</f>
        <v/>
      </c>
      <c r="G13" s="145" t="str">
        <f>'POPIS F2'!G44</f>
        <v/>
      </c>
      <c r="H13" s="145" t="str">
        <f>'POPIS F2'!G45</f>
        <v/>
      </c>
    </row>
    <row r="14" spans="1:8" s="146" customFormat="1" ht="16.5" customHeight="1" thickBot="1">
      <c r="A14" s="150"/>
      <c r="B14" s="164" t="s">
        <v>443</v>
      </c>
      <c r="C14" s="164"/>
      <c r="D14" s="151"/>
      <c r="E14" s="152"/>
      <c r="F14" s="152" t="str">
        <f>'POPIS F3'!G48</f>
        <v/>
      </c>
      <c r="G14" s="152" t="str">
        <f>'POPIS F3'!G49</f>
        <v/>
      </c>
      <c r="H14" s="152" t="str">
        <f>'POPIS F3'!G50</f>
        <v/>
      </c>
    </row>
    <row r="15" spans="1:8" ht="16.5" customHeight="1">
      <c r="A15" s="147"/>
      <c r="B15" s="148" t="s">
        <v>462</v>
      </c>
      <c r="C15" s="148"/>
      <c r="D15" s="149"/>
      <c r="E15" s="149"/>
      <c r="F15" s="149" t="str">
        <f>IF(SUM(F12:F14)=0,"",SUM(F12:F14))</f>
        <v/>
      </c>
      <c r="G15" s="149" t="str">
        <f>IF(SUM(G12:G14)=0,"",SUM(G12:G14))</f>
        <v/>
      </c>
      <c r="H15" s="149" t="str">
        <f>IF(SUM(H12:H14)=0,"",SUM(H12:H14))</f>
        <v/>
      </c>
    </row>
    <row r="16" spans="1:8" ht="12.75">
      <c r="A16" s="4"/>
      <c r="B16" s="3"/>
      <c r="C16" s="3"/>
      <c r="D16" s="3"/>
      <c r="E16" s="144"/>
      <c r="F16" s="3"/>
      <c r="G16" s="3"/>
      <c r="H16" s="2"/>
    </row>
    <row r="17" spans="1:8" s="176" customFormat="1" ht="44.25" customHeight="1">
      <c r="A17" s="176" t="s">
        <v>477</v>
      </c>
      <c r="B17" s="177" t="s">
        <v>478</v>
      </c>
      <c r="C17" s="177"/>
      <c r="D17" s="177"/>
      <c r="E17" s="177"/>
      <c r="F17" s="177"/>
      <c r="G17" s="177"/>
      <c r="H17" s="177"/>
    </row>
    <row r="18" spans="1:8" ht="12.75" hidden="1">
      <c r="A18" s="4"/>
      <c r="B18" s="3"/>
      <c r="C18" s="3"/>
      <c r="D18" s="3"/>
      <c r="E18" s="144"/>
      <c r="F18" s="3"/>
      <c r="G18" s="3"/>
      <c r="H18" s="2"/>
    </row>
    <row r="19" spans="1:8" ht="12.75" hidden="1">
      <c r="A19" s="4"/>
      <c r="B19" s="3"/>
      <c r="C19" s="3"/>
      <c r="D19" s="3"/>
      <c r="E19" s="3"/>
      <c r="F19" s="3"/>
      <c r="G19" s="3"/>
      <c r="H19" s="2"/>
    </row>
    <row r="20" spans="1:8" ht="12.75" hidden="1"/>
    <row r="21" spans="1:8" ht="12.75" hidden="1"/>
    <row r="22" spans="1:8" ht="12.75" hidden="1"/>
    <row r="23" spans="1:8" ht="12.75" hidden="1"/>
  </sheetData>
  <sheetProtection password="CB71" sheet="1" objects="1" scenarios="1" selectLockedCells="1" selectUnlockedCells="1"/>
  <mergeCells count="8">
    <mergeCell ref="B17:H17"/>
    <mergeCell ref="B11:C11"/>
    <mergeCell ref="B12:C12"/>
    <mergeCell ref="B13:C13"/>
    <mergeCell ref="B14:C14"/>
    <mergeCell ref="C3:H3"/>
    <mergeCell ref="C4:H4"/>
    <mergeCell ref="A7:H7"/>
  </mergeCells>
  <pageMargins left="0.70866141732283472" right="0.70866141732283472" top="0.74803149606299213" bottom="0.74803149606299213" header="0.31496062992125984" footer="0.31496062992125984"/>
  <pageSetup paperSize="9" orientation="portrait" r:id="rId1"/>
  <headerFooter>
    <oddHeader>&amp;C&amp;G</oddHeader>
    <oddFooter>&amp;C&amp;P/&amp;N</oddFooter>
  </headerFooter>
  <legacyDrawingHF r:id="rId2"/>
</worksheet>
</file>

<file path=xl/worksheets/sheet2.xml><?xml version="1.0" encoding="utf-8"?>
<worksheet xmlns="http://schemas.openxmlformats.org/spreadsheetml/2006/main" xmlns:r="http://schemas.openxmlformats.org/officeDocument/2006/relationships">
  <dimension ref="A1:I245"/>
  <sheetViews>
    <sheetView tabSelected="1" view="pageBreakPreview" zoomScale="150" zoomScaleSheetLayoutView="150" workbookViewId="0">
      <selection activeCell="A18" sqref="A18:XFD23"/>
    </sheetView>
  </sheetViews>
  <sheetFormatPr defaultColWidth="0" defaultRowHeight="0" customHeight="1" zeroHeight="1"/>
  <cols>
    <col min="1" max="1" width="4" style="1" customWidth="1"/>
    <col min="2" max="2" width="6.7109375" style="1" customWidth="1"/>
    <col min="3" max="3" width="33.5703125" style="1" customWidth="1"/>
    <col min="4" max="4" width="4.85546875" style="1" customWidth="1"/>
    <col min="5" max="5" width="10.140625" style="1" customWidth="1"/>
    <col min="6" max="6" width="14.5703125" style="1" customWidth="1"/>
    <col min="7" max="7" width="14.7109375" style="1" customWidth="1"/>
    <col min="8" max="16384" width="0" style="1" hidden="1"/>
  </cols>
  <sheetData>
    <row r="1" spans="1:9" ht="18">
      <c r="A1" s="63" t="s">
        <v>364</v>
      </c>
      <c r="B1" s="60"/>
      <c r="C1" s="60"/>
      <c r="D1" s="60"/>
      <c r="E1" s="60"/>
      <c r="F1" s="60"/>
      <c r="G1" s="64" t="s">
        <v>440</v>
      </c>
    </row>
    <row r="2" spans="1:9" ht="18">
      <c r="A2" s="63"/>
      <c r="B2" s="60"/>
      <c r="C2" s="60"/>
      <c r="D2" s="60"/>
      <c r="E2" s="60"/>
      <c r="F2" s="60"/>
      <c r="G2" s="60"/>
    </row>
    <row r="3" spans="1:9" ht="12.75" customHeight="1">
      <c r="A3" s="62" t="s">
        <v>363</v>
      </c>
      <c r="B3" s="61"/>
      <c r="C3" s="165" t="s">
        <v>362</v>
      </c>
      <c r="D3" s="166"/>
      <c r="E3" s="166"/>
      <c r="F3" s="166"/>
      <c r="G3" s="166"/>
    </row>
    <row r="4" spans="1:9" ht="27" customHeight="1">
      <c r="A4" s="62" t="s">
        <v>361</v>
      </c>
      <c r="B4" s="62"/>
      <c r="C4" s="167" t="s">
        <v>360</v>
      </c>
      <c r="D4" s="167"/>
      <c r="E4" s="167"/>
      <c r="F4" s="167"/>
      <c r="G4" s="167"/>
    </row>
    <row r="5" spans="1:9" ht="12.75">
      <c r="A5" s="61" t="s">
        <v>359</v>
      </c>
      <c r="B5" s="60"/>
      <c r="C5" s="61" t="s">
        <v>358</v>
      </c>
      <c r="D5" s="60" t="s">
        <v>357</v>
      </c>
      <c r="E5" s="60"/>
      <c r="F5" s="60"/>
      <c r="G5" s="59">
        <v>42644</v>
      </c>
    </row>
    <row r="6" spans="1:9" ht="12.75">
      <c r="A6" s="61"/>
      <c r="B6" s="60"/>
      <c r="C6" s="61"/>
      <c r="D6" s="60"/>
      <c r="E6" s="60"/>
      <c r="F6" s="60"/>
      <c r="G6" s="59"/>
    </row>
    <row r="7" spans="1:9" ht="121.5" customHeight="1">
      <c r="A7" s="168" t="s">
        <v>356</v>
      </c>
      <c r="B7" s="168"/>
      <c r="C7" s="168"/>
      <c r="D7" s="168"/>
      <c r="E7" s="168"/>
      <c r="F7" s="168"/>
      <c r="G7" s="168"/>
    </row>
    <row r="8" spans="1:9" ht="12.75"/>
    <row r="9" spans="1:9" ht="15.75">
      <c r="A9" s="51" t="s">
        <v>25</v>
      </c>
      <c r="B9" s="170" t="s">
        <v>24</v>
      </c>
      <c r="C9" s="170"/>
      <c r="D9" s="170"/>
      <c r="E9" s="170"/>
      <c r="F9" s="170"/>
      <c r="G9" s="170"/>
      <c r="H9" s="50">
        <v>1</v>
      </c>
      <c r="I9" s="50" t="s">
        <v>25</v>
      </c>
    </row>
    <row r="10" spans="1:9" ht="12.75">
      <c r="A10" s="49"/>
      <c r="B10" s="49"/>
      <c r="C10" s="49"/>
      <c r="D10" s="49"/>
      <c r="E10" s="49"/>
      <c r="F10" s="49"/>
      <c r="G10" s="49"/>
      <c r="H10" s="48"/>
      <c r="I10" s="48"/>
    </row>
    <row r="11" spans="1:9" ht="22.5">
      <c r="A11" s="25" t="s">
        <v>28</v>
      </c>
      <c r="B11" s="25" t="s">
        <v>48</v>
      </c>
      <c r="C11" s="25" t="s">
        <v>47</v>
      </c>
      <c r="D11" s="25" t="s">
        <v>46</v>
      </c>
      <c r="E11" s="25" t="s">
        <v>45</v>
      </c>
      <c r="F11" s="25" t="s">
        <v>44</v>
      </c>
      <c r="G11" s="25" t="s">
        <v>26</v>
      </c>
      <c r="H11" s="47" t="s">
        <v>25</v>
      </c>
      <c r="I11" s="47"/>
    </row>
    <row r="12" spans="1:9" ht="24">
      <c r="A12" s="22" t="s">
        <v>355</v>
      </c>
      <c r="B12" s="21">
        <v>11111</v>
      </c>
      <c r="C12" s="20" t="s">
        <v>354</v>
      </c>
      <c r="D12" s="19" t="s">
        <v>353</v>
      </c>
      <c r="E12" s="58">
        <v>0.11</v>
      </c>
      <c r="F12" s="17"/>
      <c r="G12" s="16" t="str">
        <f t="shared" ref="G12:G23" si="0">IF(F12="","",ROUND(E12*F12,2))</f>
        <v/>
      </c>
      <c r="H12" s="12" t="s">
        <v>25</v>
      </c>
      <c r="I12" s="12">
        <v>1</v>
      </c>
    </row>
    <row r="13" spans="1:9" ht="12.75">
      <c r="A13" s="22" t="s">
        <v>352</v>
      </c>
      <c r="B13" s="21">
        <v>11121</v>
      </c>
      <c r="C13" s="20" t="s">
        <v>351</v>
      </c>
      <c r="D13" s="19" t="s">
        <v>36</v>
      </c>
      <c r="E13" s="18">
        <v>6</v>
      </c>
      <c r="F13" s="17"/>
      <c r="G13" s="16" t="str">
        <f t="shared" si="0"/>
        <v/>
      </c>
      <c r="H13" s="12" t="s">
        <v>25</v>
      </c>
      <c r="I13" s="12">
        <v>2</v>
      </c>
    </row>
    <row r="14" spans="1:9" ht="24">
      <c r="A14" s="22" t="s">
        <v>350</v>
      </c>
      <c r="B14" s="21">
        <v>12211</v>
      </c>
      <c r="C14" s="20" t="s">
        <v>349</v>
      </c>
      <c r="D14" s="19" t="s">
        <v>36</v>
      </c>
      <c r="E14" s="18">
        <v>2</v>
      </c>
      <c r="F14" s="17"/>
      <c r="G14" s="16" t="str">
        <f t="shared" si="0"/>
        <v/>
      </c>
      <c r="H14" s="12" t="s">
        <v>25</v>
      </c>
      <c r="I14" s="12">
        <v>3</v>
      </c>
    </row>
    <row r="15" spans="1:9" ht="24">
      <c r="A15" s="22" t="s">
        <v>348</v>
      </c>
      <c r="B15" s="21">
        <v>12211</v>
      </c>
      <c r="C15" s="20" t="s">
        <v>347</v>
      </c>
      <c r="D15" s="19" t="s">
        <v>36</v>
      </c>
      <c r="E15" s="18">
        <v>2</v>
      </c>
      <c r="F15" s="17"/>
      <c r="G15" s="16" t="str">
        <f t="shared" si="0"/>
        <v/>
      </c>
      <c r="H15" s="12" t="s">
        <v>25</v>
      </c>
      <c r="I15" s="12">
        <v>4</v>
      </c>
    </row>
    <row r="16" spans="1:9" ht="12.75">
      <c r="A16" s="22" t="s">
        <v>346</v>
      </c>
      <c r="B16" s="21">
        <v>12212</v>
      </c>
      <c r="C16" s="20" t="s">
        <v>345</v>
      </c>
      <c r="D16" s="19" t="s">
        <v>36</v>
      </c>
      <c r="E16" s="18">
        <v>2</v>
      </c>
      <c r="F16" s="17"/>
      <c r="G16" s="16" t="str">
        <f t="shared" si="0"/>
        <v/>
      </c>
      <c r="H16" s="12" t="s">
        <v>25</v>
      </c>
      <c r="I16" s="12">
        <v>5</v>
      </c>
    </row>
    <row r="17" spans="1:9" ht="36">
      <c r="A17" s="22" t="s">
        <v>344</v>
      </c>
      <c r="B17" s="21"/>
      <c r="C17" s="20" t="s">
        <v>343</v>
      </c>
      <c r="D17" s="19" t="s">
        <v>33</v>
      </c>
      <c r="E17" s="18">
        <v>33</v>
      </c>
      <c r="F17" s="17"/>
      <c r="G17" s="16" t="str">
        <f t="shared" si="0"/>
        <v/>
      </c>
      <c r="H17" s="12" t="s">
        <v>25</v>
      </c>
      <c r="I17" s="12">
        <v>6</v>
      </c>
    </row>
    <row r="18" spans="1:9" ht="24">
      <c r="A18" s="22" t="s">
        <v>342</v>
      </c>
      <c r="B18" s="21">
        <v>12221</v>
      </c>
      <c r="C18" s="20" t="s">
        <v>341</v>
      </c>
      <c r="D18" s="19" t="s">
        <v>89</v>
      </c>
      <c r="E18" s="18">
        <v>520</v>
      </c>
      <c r="F18" s="17"/>
      <c r="G18" s="16" t="str">
        <f t="shared" si="0"/>
        <v/>
      </c>
      <c r="H18" s="12" t="s">
        <v>25</v>
      </c>
      <c r="I18" s="12">
        <v>7</v>
      </c>
    </row>
    <row r="19" spans="1:9" ht="84">
      <c r="A19" s="22" t="s">
        <v>340</v>
      </c>
      <c r="B19" s="21"/>
      <c r="C19" s="20" t="s">
        <v>339</v>
      </c>
      <c r="D19" s="19" t="s">
        <v>104</v>
      </c>
      <c r="E19" s="18">
        <v>104</v>
      </c>
      <c r="F19" s="17"/>
      <c r="G19" s="16" t="str">
        <f t="shared" si="0"/>
        <v/>
      </c>
      <c r="H19" s="12" t="s">
        <v>25</v>
      </c>
      <c r="I19" s="12">
        <v>8</v>
      </c>
    </row>
    <row r="20" spans="1:9" ht="48">
      <c r="A20" s="22" t="s">
        <v>338</v>
      </c>
      <c r="B20" s="21"/>
      <c r="C20" s="20" t="s">
        <v>337</v>
      </c>
      <c r="D20" s="19" t="s">
        <v>36</v>
      </c>
      <c r="E20" s="18">
        <v>1</v>
      </c>
      <c r="F20" s="17"/>
      <c r="G20" s="16" t="str">
        <f t="shared" si="0"/>
        <v/>
      </c>
      <c r="H20" s="12" t="s">
        <v>25</v>
      </c>
      <c r="I20" s="12">
        <v>9</v>
      </c>
    </row>
    <row r="21" spans="1:9" ht="24">
      <c r="A21" s="22" t="s">
        <v>336</v>
      </c>
      <c r="B21" s="21"/>
      <c r="C21" s="20" t="s">
        <v>335</v>
      </c>
      <c r="D21" s="19" t="s">
        <v>89</v>
      </c>
      <c r="E21" s="18">
        <v>3</v>
      </c>
      <c r="F21" s="17"/>
      <c r="G21" s="16" t="str">
        <f t="shared" si="0"/>
        <v/>
      </c>
      <c r="H21" s="12" t="s">
        <v>25</v>
      </c>
      <c r="I21" s="12">
        <v>10</v>
      </c>
    </row>
    <row r="22" spans="1:9" ht="24">
      <c r="A22" s="22" t="s">
        <v>334</v>
      </c>
      <c r="B22" s="21">
        <v>12225</v>
      </c>
      <c r="C22" s="20" t="s">
        <v>333</v>
      </c>
      <c r="D22" s="19" t="s">
        <v>222</v>
      </c>
      <c r="E22" s="18">
        <v>4</v>
      </c>
      <c r="F22" s="17"/>
      <c r="G22" s="16" t="str">
        <f t="shared" si="0"/>
        <v/>
      </c>
      <c r="H22" s="12" t="s">
        <v>25</v>
      </c>
      <c r="I22" s="12">
        <v>11</v>
      </c>
    </row>
    <row r="23" spans="1:9" ht="12.75">
      <c r="A23" s="22" t="s">
        <v>332</v>
      </c>
      <c r="B23" s="21"/>
      <c r="C23" s="20" t="s">
        <v>331</v>
      </c>
      <c r="D23" s="19" t="s">
        <v>139</v>
      </c>
      <c r="E23" s="18">
        <v>8</v>
      </c>
      <c r="F23" s="17"/>
      <c r="G23" s="16" t="str">
        <f t="shared" si="0"/>
        <v/>
      </c>
      <c r="H23" s="12" t="s">
        <v>25</v>
      </c>
      <c r="I23" s="12">
        <v>12</v>
      </c>
    </row>
    <row r="24" spans="1:9" ht="12.75">
      <c r="A24" s="15"/>
      <c r="B24" s="4"/>
      <c r="C24" s="4"/>
      <c r="D24" s="4"/>
      <c r="E24" s="14" t="s">
        <v>32</v>
      </c>
      <c r="F24" s="13" t="s">
        <v>31</v>
      </c>
      <c r="G24" s="13" t="str">
        <f>IF(SUM(G12:G23)=0,"",SUM(G12:G23))</f>
        <v/>
      </c>
      <c r="H24" s="12"/>
      <c r="I24" s="12"/>
    </row>
    <row r="25" spans="1:9" ht="12.75"/>
    <row r="26" spans="1:9" ht="15.75">
      <c r="A26" s="51" t="s">
        <v>23</v>
      </c>
      <c r="B26" s="170" t="s">
        <v>22</v>
      </c>
      <c r="C26" s="170"/>
      <c r="D26" s="170"/>
      <c r="E26" s="170"/>
      <c r="F26" s="170"/>
      <c r="G26" s="170"/>
      <c r="H26" s="28">
        <v>2</v>
      </c>
      <c r="I26" s="50" t="s">
        <v>23</v>
      </c>
    </row>
    <row r="27" spans="1:9" ht="15.75">
      <c r="A27" s="51"/>
      <c r="B27" s="57"/>
      <c r="C27" s="56"/>
      <c r="D27" s="56"/>
      <c r="E27" s="56"/>
      <c r="F27" s="56"/>
      <c r="G27" s="56"/>
      <c r="H27" s="55"/>
      <c r="I27" s="48"/>
    </row>
    <row r="28" spans="1:9" ht="22.5">
      <c r="A28" s="25" t="s">
        <v>28</v>
      </c>
      <c r="B28" s="25" t="s">
        <v>48</v>
      </c>
      <c r="C28" s="25" t="s">
        <v>47</v>
      </c>
      <c r="D28" s="25" t="s">
        <v>46</v>
      </c>
      <c r="E28" s="25" t="s">
        <v>45</v>
      </c>
      <c r="F28" s="25" t="s">
        <v>44</v>
      </c>
      <c r="G28" s="25" t="s">
        <v>26</v>
      </c>
      <c r="H28" s="48" t="s">
        <v>23</v>
      </c>
      <c r="I28" s="48"/>
    </row>
    <row r="29" spans="1:9" ht="48">
      <c r="A29" s="22" t="s">
        <v>330</v>
      </c>
      <c r="B29" s="21">
        <v>21111</v>
      </c>
      <c r="C29" s="20" t="s">
        <v>329</v>
      </c>
      <c r="D29" s="19" t="s">
        <v>104</v>
      </c>
      <c r="E29" s="18">
        <v>120</v>
      </c>
      <c r="F29" s="17"/>
      <c r="G29" s="16" t="str">
        <f t="shared" ref="G29:G36" si="1">IF(F29="","",ROUND(E29*F29,2))</f>
        <v/>
      </c>
      <c r="H29" s="12" t="s">
        <v>23</v>
      </c>
      <c r="I29" s="12">
        <v>1</v>
      </c>
    </row>
    <row r="30" spans="1:9" ht="36">
      <c r="A30" s="22" t="s">
        <v>328</v>
      </c>
      <c r="B30" s="21">
        <v>21212</v>
      </c>
      <c r="C30" s="20" t="s">
        <v>327</v>
      </c>
      <c r="D30" s="19" t="s">
        <v>104</v>
      </c>
      <c r="E30" s="18">
        <v>92.2</v>
      </c>
      <c r="F30" s="17"/>
      <c r="G30" s="16" t="str">
        <f t="shared" si="1"/>
        <v/>
      </c>
      <c r="H30" s="12" t="s">
        <v>23</v>
      </c>
      <c r="I30" s="12">
        <v>2</v>
      </c>
    </row>
    <row r="31" spans="1:9" ht="24">
      <c r="A31" s="22" t="s">
        <v>326</v>
      </c>
      <c r="B31" s="21"/>
      <c r="C31" s="20" t="s">
        <v>325</v>
      </c>
      <c r="D31" s="19" t="s">
        <v>33</v>
      </c>
      <c r="E31" s="18">
        <v>10</v>
      </c>
      <c r="F31" s="17"/>
      <c r="G31" s="16" t="str">
        <f t="shared" si="1"/>
        <v/>
      </c>
      <c r="H31" s="12" t="s">
        <v>23</v>
      </c>
      <c r="I31" s="12">
        <v>3</v>
      </c>
    </row>
    <row r="32" spans="1:9" ht="24">
      <c r="A32" s="22" t="s">
        <v>324</v>
      </c>
      <c r="B32" s="21">
        <v>22111</v>
      </c>
      <c r="C32" s="20" t="s">
        <v>212</v>
      </c>
      <c r="D32" s="19" t="s">
        <v>89</v>
      </c>
      <c r="E32" s="18">
        <v>1200</v>
      </c>
      <c r="F32" s="17"/>
      <c r="G32" s="16" t="str">
        <f t="shared" si="1"/>
        <v/>
      </c>
      <c r="H32" s="12" t="s">
        <v>23</v>
      </c>
      <c r="I32" s="12">
        <v>4</v>
      </c>
    </row>
    <row r="33" spans="1:9" ht="48">
      <c r="A33" s="22" t="s">
        <v>323</v>
      </c>
      <c r="B33" s="21"/>
      <c r="C33" s="20" t="s">
        <v>322</v>
      </c>
      <c r="D33" s="19" t="s">
        <v>104</v>
      </c>
      <c r="E33" s="18">
        <v>104</v>
      </c>
      <c r="F33" s="17"/>
      <c r="G33" s="16" t="str">
        <f t="shared" si="1"/>
        <v/>
      </c>
      <c r="H33" s="12" t="s">
        <v>23</v>
      </c>
      <c r="I33" s="12">
        <v>5</v>
      </c>
    </row>
    <row r="34" spans="1:9" ht="48">
      <c r="A34" s="22" t="s">
        <v>321</v>
      </c>
      <c r="B34" s="21"/>
      <c r="C34" s="20" t="s">
        <v>320</v>
      </c>
      <c r="D34" s="19" t="s">
        <v>104</v>
      </c>
      <c r="E34" s="18">
        <v>200.5</v>
      </c>
      <c r="F34" s="17"/>
      <c r="G34" s="16" t="str">
        <f t="shared" si="1"/>
        <v/>
      </c>
      <c r="H34" s="12" t="s">
        <v>23</v>
      </c>
      <c r="I34" s="12">
        <v>6</v>
      </c>
    </row>
    <row r="35" spans="1:9" ht="36">
      <c r="A35" s="22" t="s">
        <v>319</v>
      </c>
      <c r="B35" s="21">
        <v>25113</v>
      </c>
      <c r="C35" s="20" t="s">
        <v>318</v>
      </c>
      <c r="D35" s="19" t="s">
        <v>104</v>
      </c>
      <c r="E35" s="18">
        <v>107.3</v>
      </c>
      <c r="F35" s="17"/>
      <c r="G35" s="16" t="str">
        <f t="shared" si="1"/>
        <v/>
      </c>
      <c r="H35" s="12" t="s">
        <v>23</v>
      </c>
      <c r="I35" s="12">
        <v>7</v>
      </c>
    </row>
    <row r="36" spans="1:9" ht="24">
      <c r="A36" s="22" t="s">
        <v>317</v>
      </c>
      <c r="B36" s="21"/>
      <c r="C36" s="20" t="s">
        <v>316</v>
      </c>
      <c r="D36" s="19" t="s">
        <v>89</v>
      </c>
      <c r="E36" s="18">
        <v>63.5</v>
      </c>
      <c r="F36" s="17"/>
      <c r="G36" s="16" t="str">
        <f t="shared" si="1"/>
        <v/>
      </c>
      <c r="H36" s="12" t="s">
        <v>23</v>
      </c>
      <c r="I36" s="12">
        <v>8</v>
      </c>
    </row>
    <row r="37" spans="1:9" ht="12.75">
      <c r="A37" s="15"/>
      <c r="B37" s="4"/>
      <c r="C37" s="4"/>
      <c r="D37" s="4"/>
      <c r="E37" s="14" t="s">
        <v>32</v>
      </c>
      <c r="F37" s="13" t="s">
        <v>31</v>
      </c>
      <c r="G37" s="13" t="str">
        <f>IF(SUM(G29:G36)=0,"",SUM(G29:G36))</f>
        <v/>
      </c>
      <c r="H37" s="12"/>
      <c r="I37" s="12"/>
    </row>
    <row r="38" spans="1:9" ht="12.75"/>
    <row r="39" spans="1:9" ht="15.75">
      <c r="A39" s="51" t="s">
        <v>21</v>
      </c>
      <c r="B39" s="170" t="s">
        <v>20</v>
      </c>
      <c r="C39" s="170"/>
      <c r="D39" s="170"/>
      <c r="E39" s="170"/>
      <c r="F39" s="170"/>
      <c r="G39" s="170"/>
      <c r="H39" s="28">
        <v>3</v>
      </c>
      <c r="I39" s="50" t="s">
        <v>21</v>
      </c>
    </row>
    <row r="40" spans="1:9" ht="12.75">
      <c r="A40" s="49"/>
      <c r="B40" s="49"/>
      <c r="C40" s="49"/>
      <c r="D40" s="49"/>
      <c r="E40" s="49"/>
      <c r="F40" s="49"/>
      <c r="G40" s="49"/>
      <c r="H40" s="48"/>
      <c r="I40" s="48"/>
    </row>
    <row r="41" spans="1:9" ht="22.5">
      <c r="A41" s="25" t="s">
        <v>28</v>
      </c>
      <c r="B41" s="25" t="s">
        <v>48</v>
      </c>
      <c r="C41" s="25" t="s">
        <v>47</v>
      </c>
      <c r="D41" s="25" t="s">
        <v>46</v>
      </c>
      <c r="E41" s="25" t="s">
        <v>45</v>
      </c>
      <c r="F41" s="25" t="s">
        <v>44</v>
      </c>
      <c r="G41" s="25" t="s">
        <v>26</v>
      </c>
      <c r="H41" s="47" t="s">
        <v>21</v>
      </c>
      <c r="I41" s="47"/>
    </row>
    <row r="42" spans="1:9" ht="36">
      <c r="A42" s="22" t="s">
        <v>315</v>
      </c>
      <c r="B42" s="21">
        <v>31112</v>
      </c>
      <c r="C42" s="20" t="s">
        <v>314</v>
      </c>
      <c r="D42" s="19" t="s">
        <v>104</v>
      </c>
      <c r="E42" s="45">
        <v>233.82</v>
      </c>
      <c r="F42" s="17"/>
      <c r="G42" s="16" t="str">
        <f t="shared" ref="G42:G54" si="2">IF(F42="","",ROUND(E42*F42,2))</f>
        <v/>
      </c>
      <c r="H42" s="12" t="s">
        <v>21</v>
      </c>
      <c r="I42" s="12">
        <v>1</v>
      </c>
    </row>
    <row r="43" spans="1:9" ht="12.75">
      <c r="A43" s="22" t="s">
        <v>313</v>
      </c>
      <c r="B43" s="21">
        <v>31124</v>
      </c>
      <c r="C43" s="20" t="s">
        <v>312</v>
      </c>
      <c r="D43" s="19" t="s">
        <v>89</v>
      </c>
      <c r="E43" s="45">
        <v>320</v>
      </c>
      <c r="F43" s="17"/>
      <c r="G43" s="16" t="str">
        <f t="shared" si="2"/>
        <v/>
      </c>
      <c r="H43" s="12" t="s">
        <v>21</v>
      </c>
      <c r="I43" s="12">
        <v>2</v>
      </c>
    </row>
    <row r="44" spans="1:9" ht="12.75">
      <c r="A44" s="22" t="s">
        <v>311</v>
      </c>
      <c r="B44" s="21">
        <v>31124</v>
      </c>
      <c r="C44" s="20" t="s">
        <v>310</v>
      </c>
      <c r="D44" s="19" t="s">
        <v>89</v>
      </c>
      <c r="E44" s="45">
        <v>850</v>
      </c>
      <c r="F44" s="17"/>
      <c r="G44" s="16" t="str">
        <f t="shared" si="2"/>
        <v/>
      </c>
      <c r="H44" s="12" t="s">
        <v>21</v>
      </c>
      <c r="I44" s="12">
        <v>3</v>
      </c>
    </row>
    <row r="45" spans="1:9" ht="36">
      <c r="A45" s="22" t="s">
        <v>309</v>
      </c>
      <c r="B45" s="21"/>
      <c r="C45" s="20" t="s">
        <v>96</v>
      </c>
      <c r="D45" s="19" t="s">
        <v>89</v>
      </c>
      <c r="E45" s="45">
        <v>120</v>
      </c>
      <c r="F45" s="17"/>
      <c r="G45" s="16" t="str">
        <f t="shared" si="2"/>
        <v/>
      </c>
      <c r="H45" s="12" t="s">
        <v>21</v>
      </c>
      <c r="I45" s="12">
        <v>4</v>
      </c>
    </row>
    <row r="46" spans="1:9" ht="24">
      <c r="A46" s="22" t="s">
        <v>308</v>
      </c>
      <c r="B46" s="21"/>
      <c r="C46" s="20" t="s">
        <v>98</v>
      </c>
      <c r="D46" s="19" t="s">
        <v>33</v>
      </c>
      <c r="E46" s="45">
        <v>49.5</v>
      </c>
      <c r="F46" s="17"/>
      <c r="G46" s="16" t="str">
        <f t="shared" si="2"/>
        <v/>
      </c>
      <c r="H46" s="12" t="s">
        <v>21</v>
      </c>
      <c r="I46" s="12">
        <v>5</v>
      </c>
    </row>
    <row r="47" spans="1:9" ht="36">
      <c r="A47" s="22" t="s">
        <v>307</v>
      </c>
      <c r="B47" s="21">
        <v>31572</v>
      </c>
      <c r="C47" s="20" t="s">
        <v>306</v>
      </c>
      <c r="D47" s="19" t="s">
        <v>89</v>
      </c>
      <c r="E47" s="45">
        <v>120</v>
      </c>
      <c r="F47" s="17"/>
      <c r="G47" s="16" t="str">
        <f t="shared" si="2"/>
        <v/>
      </c>
      <c r="H47" s="12" t="s">
        <v>21</v>
      </c>
      <c r="I47" s="12">
        <v>6</v>
      </c>
    </row>
    <row r="48" spans="1:9" ht="48">
      <c r="A48" s="22" t="s">
        <v>305</v>
      </c>
      <c r="B48" s="21"/>
      <c r="C48" s="20" t="s">
        <v>304</v>
      </c>
      <c r="D48" s="19" t="s">
        <v>89</v>
      </c>
      <c r="E48" s="45">
        <v>50</v>
      </c>
      <c r="F48" s="17"/>
      <c r="G48" s="16" t="str">
        <f t="shared" si="2"/>
        <v/>
      </c>
      <c r="H48" s="12" t="s">
        <v>21</v>
      </c>
      <c r="I48" s="12">
        <v>7</v>
      </c>
    </row>
    <row r="49" spans="1:9" ht="36">
      <c r="A49" s="22" t="s">
        <v>303</v>
      </c>
      <c r="B49" s="21">
        <v>32273</v>
      </c>
      <c r="C49" s="20" t="s">
        <v>302</v>
      </c>
      <c r="D49" s="19" t="s">
        <v>89</v>
      </c>
      <c r="E49" s="45">
        <v>120</v>
      </c>
      <c r="F49" s="17"/>
      <c r="G49" s="16" t="str">
        <f t="shared" si="2"/>
        <v/>
      </c>
      <c r="H49" s="12" t="s">
        <v>21</v>
      </c>
      <c r="I49" s="12">
        <v>8</v>
      </c>
    </row>
    <row r="50" spans="1:9" ht="96">
      <c r="A50" s="22" t="s">
        <v>301</v>
      </c>
      <c r="B50" s="21">
        <v>35211</v>
      </c>
      <c r="C50" s="20" t="s">
        <v>300</v>
      </c>
      <c r="D50" s="19" t="s">
        <v>33</v>
      </c>
      <c r="E50" s="45">
        <v>71</v>
      </c>
      <c r="F50" s="17"/>
      <c r="G50" s="16" t="str">
        <f t="shared" si="2"/>
        <v/>
      </c>
      <c r="H50" s="12" t="s">
        <v>21</v>
      </c>
      <c r="I50" s="12">
        <v>9</v>
      </c>
    </row>
    <row r="51" spans="1:9" ht="48">
      <c r="A51" s="22" t="s">
        <v>298</v>
      </c>
      <c r="B51" s="21">
        <v>35214</v>
      </c>
      <c r="C51" s="20" t="s">
        <v>299</v>
      </c>
      <c r="D51" s="19" t="s">
        <v>33</v>
      </c>
      <c r="E51" s="45">
        <v>71</v>
      </c>
      <c r="F51" s="17"/>
      <c r="G51" s="16" t="str">
        <f t="shared" si="2"/>
        <v/>
      </c>
      <c r="H51" s="12" t="s">
        <v>21</v>
      </c>
      <c r="I51" s="12">
        <v>10</v>
      </c>
    </row>
    <row r="52" spans="1:9" ht="36">
      <c r="A52" s="22" t="s">
        <v>298</v>
      </c>
      <c r="B52" s="21">
        <v>36111</v>
      </c>
      <c r="C52" s="20" t="s">
        <v>297</v>
      </c>
      <c r="D52" s="19" t="s">
        <v>89</v>
      </c>
      <c r="E52" s="45">
        <v>0</v>
      </c>
      <c r="F52" s="17"/>
      <c r="G52" s="16" t="str">
        <f t="shared" si="2"/>
        <v/>
      </c>
      <c r="H52" s="12" t="s">
        <v>21</v>
      </c>
      <c r="I52" s="12">
        <v>10</v>
      </c>
    </row>
    <row r="53" spans="1:9" ht="36">
      <c r="A53" s="22" t="s">
        <v>296</v>
      </c>
      <c r="B53" s="21">
        <v>36112</v>
      </c>
      <c r="C53" s="20" t="s">
        <v>295</v>
      </c>
      <c r="D53" s="19" t="s">
        <v>89</v>
      </c>
      <c r="E53" s="45">
        <v>30.5</v>
      </c>
      <c r="F53" s="17"/>
      <c r="G53" s="16" t="str">
        <f t="shared" si="2"/>
        <v/>
      </c>
      <c r="H53" s="12" t="s">
        <v>21</v>
      </c>
      <c r="I53" s="12">
        <v>11</v>
      </c>
    </row>
    <row r="54" spans="1:9" ht="36">
      <c r="A54" s="22" t="s">
        <v>294</v>
      </c>
      <c r="B54" s="21">
        <v>36413</v>
      </c>
      <c r="C54" s="20" t="s">
        <v>293</v>
      </c>
      <c r="D54" s="19" t="s">
        <v>89</v>
      </c>
      <c r="E54" s="45">
        <v>10</v>
      </c>
      <c r="F54" s="17"/>
      <c r="G54" s="16" t="str">
        <f t="shared" si="2"/>
        <v/>
      </c>
      <c r="H54" s="12" t="s">
        <v>21</v>
      </c>
      <c r="I54" s="12">
        <v>12</v>
      </c>
    </row>
    <row r="55" spans="1:9" ht="12.75">
      <c r="A55" s="15"/>
      <c r="B55" s="4"/>
      <c r="C55" s="4"/>
      <c r="D55" s="4"/>
      <c r="E55" s="14" t="s">
        <v>32</v>
      </c>
      <c r="F55" s="13" t="s">
        <v>31</v>
      </c>
      <c r="G55" s="13" t="str">
        <f>IF(SUM(G42:G54)=0,"",SUM(G42:G54))</f>
        <v/>
      </c>
      <c r="H55" s="12"/>
      <c r="I55" s="12"/>
    </row>
    <row r="56" spans="1:9" ht="12.75"/>
    <row r="57" spans="1:9" ht="15.75">
      <c r="A57" s="11" t="s">
        <v>19</v>
      </c>
      <c r="B57" s="169" t="s">
        <v>18</v>
      </c>
      <c r="C57" s="169"/>
      <c r="D57" s="169"/>
      <c r="E57" s="169"/>
      <c r="F57" s="169"/>
      <c r="G57" s="169"/>
      <c r="H57" s="28">
        <v>4</v>
      </c>
      <c r="I57" s="26" t="s">
        <v>19</v>
      </c>
    </row>
    <row r="58" spans="1:9" ht="12.75">
      <c r="A58" s="43"/>
      <c r="B58" s="43"/>
      <c r="C58" s="43"/>
      <c r="D58" s="43"/>
      <c r="E58" s="43"/>
      <c r="F58" s="43"/>
      <c r="G58" s="43"/>
      <c r="H58" s="42"/>
      <c r="I58" s="42"/>
    </row>
    <row r="59" spans="1:9" ht="22.5">
      <c r="A59" s="25" t="s">
        <v>28</v>
      </c>
      <c r="B59" s="25" t="s">
        <v>48</v>
      </c>
      <c r="C59" s="25" t="s">
        <v>47</v>
      </c>
      <c r="D59" s="25" t="s">
        <v>46</v>
      </c>
      <c r="E59" s="25" t="s">
        <v>45</v>
      </c>
      <c r="F59" s="25" t="s">
        <v>44</v>
      </c>
      <c r="G59" s="25" t="s">
        <v>26</v>
      </c>
      <c r="H59" s="23" t="s">
        <v>19</v>
      </c>
      <c r="I59" s="23"/>
    </row>
    <row r="60" spans="1:9" ht="24">
      <c r="A60" s="54" t="s">
        <v>292</v>
      </c>
      <c r="B60" s="21"/>
      <c r="C60" s="20" t="s">
        <v>291</v>
      </c>
      <c r="D60" s="19" t="s">
        <v>33</v>
      </c>
      <c r="E60" s="18">
        <v>91</v>
      </c>
      <c r="F60" s="17"/>
      <c r="G60" s="16" t="str">
        <f t="shared" ref="G60:G82" si="3">IF(F60="","",ROUND(E60*F60,2))</f>
        <v/>
      </c>
      <c r="H60" s="44" t="s">
        <v>19</v>
      </c>
      <c r="I60" s="44">
        <v>1</v>
      </c>
    </row>
    <row r="61" spans="1:9" ht="36">
      <c r="A61" s="54" t="s">
        <v>290</v>
      </c>
      <c r="B61" s="21">
        <v>21111</v>
      </c>
      <c r="C61" s="20" t="s">
        <v>289</v>
      </c>
      <c r="D61" s="19" t="s">
        <v>104</v>
      </c>
      <c r="E61" s="18">
        <v>19.8</v>
      </c>
      <c r="F61" s="17"/>
      <c r="G61" s="16" t="str">
        <f t="shared" si="3"/>
        <v/>
      </c>
      <c r="H61" s="44" t="s">
        <v>19</v>
      </c>
      <c r="I61" s="44">
        <v>2</v>
      </c>
    </row>
    <row r="62" spans="1:9" ht="36">
      <c r="A62" s="54" t="s">
        <v>288</v>
      </c>
      <c r="B62" s="21">
        <v>21521</v>
      </c>
      <c r="C62" s="20" t="s">
        <v>287</v>
      </c>
      <c r="D62" s="19" t="s">
        <v>104</v>
      </c>
      <c r="E62" s="18">
        <v>34.44</v>
      </c>
      <c r="F62" s="17"/>
      <c r="G62" s="16" t="str">
        <f t="shared" si="3"/>
        <v/>
      </c>
      <c r="H62" s="44" t="s">
        <v>19</v>
      </c>
      <c r="I62" s="44">
        <v>3</v>
      </c>
    </row>
    <row r="63" spans="1:9" ht="36">
      <c r="A63" s="54" t="s">
        <v>286</v>
      </c>
      <c r="B63" s="21">
        <v>21522</v>
      </c>
      <c r="C63" s="20" t="s">
        <v>285</v>
      </c>
      <c r="D63" s="19" t="s">
        <v>104</v>
      </c>
      <c r="E63" s="18">
        <v>28.8</v>
      </c>
      <c r="F63" s="17"/>
      <c r="G63" s="16" t="str">
        <f t="shared" si="3"/>
        <v/>
      </c>
      <c r="H63" s="44" t="s">
        <v>19</v>
      </c>
      <c r="I63" s="44">
        <v>4</v>
      </c>
    </row>
    <row r="64" spans="1:9" ht="24">
      <c r="A64" s="54" t="s">
        <v>284</v>
      </c>
      <c r="B64" s="21">
        <v>22111</v>
      </c>
      <c r="C64" s="20" t="s">
        <v>212</v>
      </c>
      <c r="D64" s="19" t="s">
        <v>89</v>
      </c>
      <c r="E64" s="18">
        <v>63.199999999999996</v>
      </c>
      <c r="F64" s="17"/>
      <c r="G64" s="16" t="str">
        <f t="shared" si="3"/>
        <v/>
      </c>
      <c r="H64" s="44" t="s">
        <v>19</v>
      </c>
      <c r="I64" s="44">
        <v>5</v>
      </c>
    </row>
    <row r="65" spans="1:9" ht="24">
      <c r="A65" s="54" t="s">
        <v>283</v>
      </c>
      <c r="B65" s="21"/>
      <c r="C65" s="20" t="s">
        <v>282</v>
      </c>
      <c r="D65" s="19" t="s">
        <v>89</v>
      </c>
      <c r="E65" s="18">
        <v>36.799999999999997</v>
      </c>
      <c r="F65" s="17"/>
      <c r="G65" s="16" t="str">
        <f t="shared" si="3"/>
        <v/>
      </c>
      <c r="H65" s="44" t="s">
        <v>19</v>
      </c>
      <c r="I65" s="44">
        <v>6</v>
      </c>
    </row>
    <row r="66" spans="1:9" ht="24">
      <c r="A66" s="54" t="s">
        <v>281</v>
      </c>
      <c r="B66" s="21"/>
      <c r="C66" s="20" t="s">
        <v>280</v>
      </c>
      <c r="D66" s="19" t="s">
        <v>104</v>
      </c>
      <c r="E66" s="18">
        <v>4.92</v>
      </c>
      <c r="F66" s="17"/>
      <c r="G66" s="16" t="str">
        <f t="shared" si="3"/>
        <v/>
      </c>
      <c r="H66" s="44" t="s">
        <v>19</v>
      </c>
      <c r="I66" s="44">
        <v>7</v>
      </c>
    </row>
    <row r="67" spans="1:9" ht="24">
      <c r="A67" s="54" t="s">
        <v>279</v>
      </c>
      <c r="B67" s="21"/>
      <c r="C67" s="20" t="s">
        <v>278</v>
      </c>
      <c r="D67" s="19" t="s">
        <v>104</v>
      </c>
      <c r="E67" s="18">
        <v>14.76</v>
      </c>
      <c r="F67" s="17"/>
      <c r="G67" s="16" t="str">
        <f t="shared" si="3"/>
        <v/>
      </c>
      <c r="H67" s="44" t="s">
        <v>19</v>
      </c>
      <c r="I67" s="44">
        <v>8</v>
      </c>
    </row>
    <row r="68" spans="1:9" ht="24">
      <c r="A68" s="54" t="s">
        <v>277</v>
      </c>
      <c r="B68" s="21"/>
      <c r="C68" s="20" t="s">
        <v>276</v>
      </c>
      <c r="D68" s="19" t="s">
        <v>104</v>
      </c>
      <c r="E68" s="18">
        <v>19.8</v>
      </c>
      <c r="F68" s="17"/>
      <c r="G68" s="16" t="str">
        <f t="shared" si="3"/>
        <v/>
      </c>
      <c r="H68" s="44" t="s">
        <v>19</v>
      </c>
      <c r="I68" s="44">
        <v>9</v>
      </c>
    </row>
    <row r="69" spans="1:9" ht="36">
      <c r="A69" s="54" t="s">
        <v>275</v>
      </c>
      <c r="B69" s="21"/>
      <c r="C69" s="20" t="s">
        <v>274</v>
      </c>
      <c r="D69" s="19" t="s">
        <v>104</v>
      </c>
      <c r="E69" s="18">
        <v>49.239999999999995</v>
      </c>
      <c r="F69" s="17"/>
      <c r="G69" s="16" t="str">
        <f t="shared" si="3"/>
        <v/>
      </c>
      <c r="H69" s="44" t="s">
        <v>19</v>
      </c>
      <c r="I69" s="44">
        <v>10</v>
      </c>
    </row>
    <row r="70" spans="1:9" ht="36">
      <c r="A70" s="54" t="s">
        <v>273</v>
      </c>
      <c r="B70" s="21"/>
      <c r="C70" s="20" t="s">
        <v>272</v>
      </c>
      <c r="D70" s="19" t="s">
        <v>104</v>
      </c>
      <c r="E70" s="18">
        <v>11.48</v>
      </c>
      <c r="F70" s="17"/>
      <c r="G70" s="16" t="str">
        <f t="shared" si="3"/>
        <v/>
      </c>
      <c r="H70" s="44" t="s">
        <v>19</v>
      </c>
      <c r="I70" s="44">
        <v>11</v>
      </c>
    </row>
    <row r="71" spans="1:9" ht="36">
      <c r="A71" s="54" t="s">
        <v>271</v>
      </c>
      <c r="B71" s="21">
        <v>43111</v>
      </c>
      <c r="C71" s="20" t="s">
        <v>270</v>
      </c>
      <c r="D71" s="19" t="s">
        <v>33</v>
      </c>
      <c r="E71" s="18">
        <v>74</v>
      </c>
      <c r="F71" s="17"/>
      <c r="G71" s="16" t="str">
        <f t="shared" si="3"/>
        <v/>
      </c>
      <c r="H71" s="44" t="s">
        <v>19</v>
      </c>
      <c r="I71" s="44">
        <v>12</v>
      </c>
    </row>
    <row r="72" spans="1:9" ht="36">
      <c r="A72" s="54" t="s">
        <v>269</v>
      </c>
      <c r="B72" s="21">
        <v>43112</v>
      </c>
      <c r="C72" s="20" t="s">
        <v>268</v>
      </c>
      <c r="D72" s="19" t="s">
        <v>33</v>
      </c>
      <c r="E72" s="18">
        <v>17</v>
      </c>
      <c r="F72" s="17"/>
      <c r="G72" s="16" t="str">
        <f t="shared" si="3"/>
        <v/>
      </c>
      <c r="H72" s="44" t="s">
        <v>19</v>
      </c>
      <c r="I72" s="44">
        <v>13</v>
      </c>
    </row>
    <row r="73" spans="1:9" ht="36">
      <c r="A73" s="54" t="s">
        <v>267</v>
      </c>
      <c r="B73" s="21">
        <v>44122</v>
      </c>
      <c r="C73" s="20" t="s">
        <v>266</v>
      </c>
      <c r="D73" s="19" t="s">
        <v>36</v>
      </c>
      <c r="E73" s="18">
        <v>4</v>
      </c>
      <c r="F73" s="17"/>
      <c r="G73" s="16" t="str">
        <f t="shared" si="3"/>
        <v/>
      </c>
      <c r="H73" s="44" t="s">
        <v>19</v>
      </c>
      <c r="I73" s="44">
        <v>14</v>
      </c>
    </row>
    <row r="74" spans="1:9" ht="36">
      <c r="A74" s="54" t="s">
        <v>265</v>
      </c>
      <c r="B74" s="21">
        <v>44141</v>
      </c>
      <c r="C74" s="20" t="s">
        <v>264</v>
      </c>
      <c r="D74" s="19" t="s">
        <v>36</v>
      </c>
      <c r="E74" s="18">
        <v>1</v>
      </c>
      <c r="F74" s="17"/>
      <c r="G74" s="16" t="str">
        <f t="shared" si="3"/>
        <v/>
      </c>
      <c r="H74" s="44" t="s">
        <v>19</v>
      </c>
      <c r="I74" s="44">
        <v>15</v>
      </c>
    </row>
    <row r="75" spans="1:9" ht="36">
      <c r="A75" s="54" t="s">
        <v>263</v>
      </c>
      <c r="B75" s="21"/>
      <c r="C75" s="20" t="s">
        <v>262</v>
      </c>
      <c r="D75" s="19" t="s">
        <v>36</v>
      </c>
      <c r="E75" s="18">
        <v>1</v>
      </c>
      <c r="F75" s="17"/>
      <c r="G75" s="16" t="str">
        <f t="shared" si="3"/>
        <v/>
      </c>
      <c r="H75" s="44" t="s">
        <v>19</v>
      </c>
      <c r="I75" s="44">
        <v>16</v>
      </c>
    </row>
    <row r="76" spans="1:9" ht="36">
      <c r="A76" s="54" t="s">
        <v>261</v>
      </c>
      <c r="B76" s="21">
        <v>44661</v>
      </c>
      <c r="C76" s="20" t="s">
        <v>260</v>
      </c>
      <c r="D76" s="19" t="s">
        <v>36</v>
      </c>
      <c r="E76" s="18">
        <v>3</v>
      </c>
      <c r="F76" s="17"/>
      <c r="G76" s="16" t="str">
        <f t="shared" si="3"/>
        <v/>
      </c>
      <c r="H76" s="44" t="s">
        <v>19</v>
      </c>
      <c r="I76" s="44">
        <v>17</v>
      </c>
    </row>
    <row r="77" spans="1:9" ht="36">
      <c r="A77" s="54" t="s">
        <v>259</v>
      </c>
      <c r="B77" s="21">
        <v>44662</v>
      </c>
      <c r="C77" s="20" t="s">
        <v>258</v>
      </c>
      <c r="D77" s="19" t="s">
        <v>36</v>
      </c>
      <c r="E77" s="18">
        <v>2</v>
      </c>
      <c r="F77" s="17"/>
      <c r="G77" s="16" t="str">
        <f t="shared" si="3"/>
        <v/>
      </c>
      <c r="H77" s="44" t="s">
        <v>19</v>
      </c>
      <c r="I77" s="44">
        <v>18</v>
      </c>
    </row>
    <row r="78" spans="1:9" ht="36">
      <c r="A78" s="54" t="s">
        <v>257</v>
      </c>
      <c r="B78" s="21">
        <v>44662</v>
      </c>
      <c r="C78" s="20" t="s">
        <v>256</v>
      </c>
      <c r="D78" s="19" t="s">
        <v>36</v>
      </c>
      <c r="E78" s="18">
        <v>1</v>
      </c>
      <c r="F78" s="17"/>
      <c r="G78" s="16" t="str">
        <f t="shared" si="3"/>
        <v/>
      </c>
      <c r="H78" s="44" t="s">
        <v>19</v>
      </c>
      <c r="I78" s="44">
        <v>19</v>
      </c>
    </row>
    <row r="79" spans="1:9" ht="36">
      <c r="A79" s="54" t="s">
        <v>255</v>
      </c>
      <c r="B79" s="21">
        <v>45211</v>
      </c>
      <c r="C79" s="20" t="s">
        <v>254</v>
      </c>
      <c r="D79" s="19" t="s">
        <v>36</v>
      </c>
      <c r="E79" s="18">
        <v>1</v>
      </c>
      <c r="F79" s="17"/>
      <c r="G79" s="16" t="str">
        <f t="shared" si="3"/>
        <v/>
      </c>
      <c r="H79" s="44" t="s">
        <v>19</v>
      </c>
      <c r="I79" s="44">
        <v>20</v>
      </c>
    </row>
    <row r="80" spans="1:9" ht="48">
      <c r="A80" s="54" t="s">
        <v>253</v>
      </c>
      <c r="B80" s="21"/>
      <c r="C80" s="20" t="s">
        <v>252</v>
      </c>
      <c r="D80" s="19" t="s">
        <v>33</v>
      </c>
      <c r="E80" s="18">
        <v>2</v>
      </c>
      <c r="F80" s="17"/>
      <c r="G80" s="16" t="str">
        <f t="shared" si="3"/>
        <v/>
      </c>
      <c r="H80" s="44" t="s">
        <v>19</v>
      </c>
      <c r="I80" s="44">
        <v>21</v>
      </c>
    </row>
    <row r="81" spans="1:9" ht="72">
      <c r="A81" s="54" t="s">
        <v>251</v>
      </c>
      <c r="B81" s="21"/>
      <c r="C81" s="20" t="s">
        <v>250</v>
      </c>
      <c r="D81" s="19" t="s">
        <v>36</v>
      </c>
      <c r="E81" s="18">
        <v>1</v>
      </c>
      <c r="F81" s="17"/>
      <c r="G81" s="16" t="str">
        <f t="shared" si="3"/>
        <v/>
      </c>
      <c r="H81" s="44" t="s">
        <v>19</v>
      </c>
      <c r="I81" s="44">
        <v>22</v>
      </c>
    </row>
    <row r="82" spans="1:9" ht="24">
      <c r="A82" s="54" t="s">
        <v>249</v>
      </c>
      <c r="B82" s="21"/>
      <c r="C82" s="20" t="s">
        <v>248</v>
      </c>
      <c r="D82" s="19" t="s">
        <v>33</v>
      </c>
      <c r="E82" s="18">
        <v>91</v>
      </c>
      <c r="F82" s="17"/>
      <c r="G82" s="16" t="str">
        <f t="shared" si="3"/>
        <v/>
      </c>
      <c r="H82" s="44" t="s">
        <v>19</v>
      </c>
      <c r="I82" s="44">
        <v>23</v>
      </c>
    </row>
    <row r="83" spans="1:9" ht="12.75">
      <c r="A83" s="53"/>
      <c r="B83" s="4"/>
      <c r="C83" s="4"/>
      <c r="D83" s="4"/>
      <c r="E83" s="14" t="s">
        <v>32</v>
      </c>
      <c r="F83" s="13" t="s">
        <v>31</v>
      </c>
      <c r="G83" s="13" t="str">
        <f>IF(SUM(G60:G82)=0,"",SUM(G60:G82))</f>
        <v/>
      </c>
      <c r="H83" s="52"/>
      <c r="I83" s="52"/>
    </row>
    <row r="84" spans="1:9" ht="12.75"/>
    <row r="85" spans="1:9" ht="15.75">
      <c r="A85" s="51" t="s">
        <v>17</v>
      </c>
      <c r="B85" s="170" t="s">
        <v>16</v>
      </c>
      <c r="C85" s="170"/>
      <c r="D85" s="170"/>
      <c r="E85" s="170"/>
      <c r="F85" s="170"/>
      <c r="G85" s="170"/>
      <c r="H85" s="28">
        <v>5</v>
      </c>
      <c r="I85" s="50" t="s">
        <v>17</v>
      </c>
    </row>
    <row r="86" spans="1:9" ht="12.75">
      <c r="A86" s="49"/>
      <c r="B86" s="49"/>
      <c r="C86" s="49"/>
      <c r="D86" s="49"/>
      <c r="E86" s="49"/>
      <c r="F86" s="49"/>
      <c r="G86" s="49"/>
      <c r="H86" s="48"/>
      <c r="I86" s="48"/>
    </row>
    <row r="87" spans="1:9" ht="22.5">
      <c r="A87" s="25" t="s">
        <v>49</v>
      </c>
      <c r="B87" s="25" t="s">
        <v>48</v>
      </c>
      <c r="C87" s="25" t="s">
        <v>47</v>
      </c>
      <c r="D87" s="25" t="s">
        <v>46</v>
      </c>
      <c r="E87" s="25" t="s">
        <v>45</v>
      </c>
      <c r="F87" s="25" t="s">
        <v>44</v>
      </c>
      <c r="G87" s="25" t="s">
        <v>26</v>
      </c>
      <c r="H87" s="47" t="s">
        <v>17</v>
      </c>
      <c r="I87" s="47"/>
    </row>
    <row r="88" spans="1:9" ht="24">
      <c r="A88" s="22" t="s">
        <v>247</v>
      </c>
      <c r="B88" s="21">
        <v>61151</v>
      </c>
      <c r="C88" s="20" t="s">
        <v>246</v>
      </c>
      <c r="D88" s="19" t="s">
        <v>36</v>
      </c>
      <c r="E88" s="18">
        <v>2</v>
      </c>
      <c r="F88" s="17"/>
      <c r="G88" s="16" t="str">
        <f t="shared" ref="G88:G100" si="4">IF(F88="","",ROUND(E88*F88,2))</f>
        <v/>
      </c>
      <c r="H88" s="12" t="s">
        <v>17</v>
      </c>
      <c r="I88" s="12">
        <v>1</v>
      </c>
    </row>
    <row r="89" spans="1:9" ht="36">
      <c r="A89" s="22" t="s">
        <v>245</v>
      </c>
      <c r="B89" s="21">
        <v>61245</v>
      </c>
      <c r="C89" s="20" t="s">
        <v>244</v>
      </c>
      <c r="D89" s="19" t="s">
        <v>36</v>
      </c>
      <c r="E89" s="18">
        <v>2</v>
      </c>
      <c r="F89" s="17"/>
      <c r="G89" s="16" t="str">
        <f t="shared" si="4"/>
        <v/>
      </c>
      <c r="H89" s="12" t="s">
        <v>17</v>
      </c>
      <c r="I89" s="12">
        <v>2</v>
      </c>
    </row>
    <row r="90" spans="1:9" ht="48">
      <c r="A90" s="22" t="s">
        <v>243</v>
      </c>
      <c r="B90" s="21">
        <v>61652</v>
      </c>
      <c r="C90" s="20" t="s">
        <v>242</v>
      </c>
      <c r="D90" s="19" t="s">
        <v>36</v>
      </c>
      <c r="E90" s="18">
        <v>2</v>
      </c>
      <c r="F90" s="17"/>
      <c r="G90" s="16" t="str">
        <f t="shared" si="4"/>
        <v/>
      </c>
      <c r="H90" s="12" t="s">
        <v>17</v>
      </c>
      <c r="I90" s="12">
        <v>3</v>
      </c>
    </row>
    <row r="91" spans="1:9" ht="48">
      <c r="A91" s="22" t="s">
        <v>241</v>
      </c>
      <c r="B91" s="21">
        <v>61859</v>
      </c>
      <c r="C91" s="20" t="s">
        <v>240</v>
      </c>
      <c r="D91" s="19" t="s">
        <v>36</v>
      </c>
      <c r="E91" s="18">
        <v>2</v>
      </c>
      <c r="F91" s="17"/>
      <c r="G91" s="16" t="str">
        <f t="shared" si="4"/>
        <v/>
      </c>
      <c r="H91" s="12" t="s">
        <v>17</v>
      </c>
      <c r="I91" s="12">
        <v>4</v>
      </c>
    </row>
    <row r="92" spans="1:9" ht="24">
      <c r="A92" s="22" t="s">
        <v>239</v>
      </c>
      <c r="B92" s="21"/>
      <c r="C92" s="20" t="s">
        <v>238</v>
      </c>
      <c r="D92" s="19" t="s">
        <v>36</v>
      </c>
      <c r="E92" s="18">
        <v>1</v>
      </c>
      <c r="F92" s="17"/>
      <c r="G92" s="16" t="str">
        <f t="shared" si="4"/>
        <v/>
      </c>
      <c r="H92" s="12" t="s">
        <v>17</v>
      </c>
      <c r="I92" s="12">
        <v>5</v>
      </c>
    </row>
    <row r="93" spans="1:9" ht="48">
      <c r="A93" s="22" t="s">
        <v>237</v>
      </c>
      <c r="B93" s="21">
        <v>61111</v>
      </c>
      <c r="C93" s="20" t="s">
        <v>236</v>
      </c>
      <c r="D93" s="19" t="s">
        <v>33</v>
      </c>
      <c r="E93" s="18">
        <v>22</v>
      </c>
      <c r="F93" s="17"/>
      <c r="G93" s="16" t="str">
        <f t="shared" si="4"/>
        <v/>
      </c>
      <c r="H93" s="12" t="s">
        <v>17</v>
      </c>
      <c r="I93" s="12">
        <v>6</v>
      </c>
    </row>
    <row r="94" spans="1:9" ht="48">
      <c r="A94" s="22" t="s">
        <v>235</v>
      </c>
      <c r="B94" s="21">
        <v>62118</v>
      </c>
      <c r="C94" s="20" t="s">
        <v>234</v>
      </c>
      <c r="D94" s="19" t="s">
        <v>33</v>
      </c>
      <c r="E94" s="18">
        <v>3</v>
      </c>
      <c r="F94" s="17"/>
      <c r="G94" s="16" t="str">
        <f t="shared" si="4"/>
        <v/>
      </c>
      <c r="H94" s="12" t="s">
        <v>17</v>
      </c>
      <c r="I94" s="12">
        <v>7</v>
      </c>
    </row>
    <row r="95" spans="1:9" ht="36">
      <c r="A95" s="22" t="s">
        <v>233</v>
      </c>
      <c r="B95" s="21">
        <v>62825</v>
      </c>
      <c r="C95" s="20" t="s">
        <v>232</v>
      </c>
      <c r="D95" s="19" t="s">
        <v>89</v>
      </c>
      <c r="E95" s="18">
        <v>6.5</v>
      </c>
      <c r="F95" s="17"/>
      <c r="G95" s="16" t="str">
        <f t="shared" si="4"/>
        <v/>
      </c>
      <c r="H95" s="12" t="s">
        <v>17</v>
      </c>
      <c r="I95" s="12">
        <v>8</v>
      </c>
    </row>
    <row r="96" spans="1:9" ht="36">
      <c r="A96" s="22" t="s">
        <v>231</v>
      </c>
      <c r="B96" s="21"/>
      <c r="C96" s="20" t="s">
        <v>230</v>
      </c>
      <c r="D96" s="19" t="s">
        <v>89</v>
      </c>
      <c r="E96" s="18">
        <v>4</v>
      </c>
      <c r="F96" s="17"/>
      <c r="G96" s="16" t="str">
        <f t="shared" si="4"/>
        <v/>
      </c>
      <c r="H96" s="12" t="s">
        <v>17</v>
      </c>
      <c r="I96" s="12">
        <v>9</v>
      </c>
    </row>
    <row r="97" spans="1:9" ht="60">
      <c r="A97" s="22" t="s">
        <v>229</v>
      </c>
      <c r="B97" s="21"/>
      <c r="C97" s="20" t="s">
        <v>228</v>
      </c>
      <c r="D97" s="19" t="s">
        <v>222</v>
      </c>
      <c r="E97" s="18">
        <v>1</v>
      </c>
      <c r="F97" s="17"/>
      <c r="G97" s="16" t="str">
        <f t="shared" si="4"/>
        <v/>
      </c>
      <c r="H97" s="12" t="s">
        <v>17</v>
      </c>
      <c r="I97" s="12">
        <v>10</v>
      </c>
    </row>
    <row r="98" spans="1:9" ht="24">
      <c r="A98" s="22" t="s">
        <v>227</v>
      </c>
      <c r="B98" s="21"/>
      <c r="C98" s="20" t="s">
        <v>226</v>
      </c>
      <c r="D98" s="19" t="s">
        <v>222</v>
      </c>
      <c r="E98" s="18">
        <v>1</v>
      </c>
      <c r="F98" s="17"/>
      <c r="G98" s="16" t="str">
        <f t="shared" si="4"/>
        <v/>
      </c>
      <c r="H98" s="12" t="s">
        <v>17</v>
      </c>
      <c r="I98" s="12">
        <v>11</v>
      </c>
    </row>
    <row r="99" spans="1:9" ht="60">
      <c r="A99" s="22" t="s">
        <v>224</v>
      </c>
      <c r="B99" s="21"/>
      <c r="C99" s="20" t="s">
        <v>225</v>
      </c>
      <c r="D99" s="19" t="s">
        <v>222</v>
      </c>
      <c r="E99" s="18">
        <v>2</v>
      </c>
      <c r="F99" s="17"/>
      <c r="G99" s="16" t="str">
        <f t="shared" si="4"/>
        <v/>
      </c>
      <c r="H99" s="12" t="s">
        <v>17</v>
      </c>
      <c r="I99" s="12">
        <v>12</v>
      </c>
    </row>
    <row r="100" spans="1:9" ht="36">
      <c r="A100" s="22" t="s">
        <v>224</v>
      </c>
      <c r="B100" s="21"/>
      <c r="C100" s="20" t="s">
        <v>223</v>
      </c>
      <c r="D100" s="19" t="s">
        <v>222</v>
      </c>
      <c r="E100" s="18">
        <v>1</v>
      </c>
      <c r="F100" s="17"/>
      <c r="G100" s="16" t="str">
        <f t="shared" si="4"/>
        <v/>
      </c>
      <c r="H100" s="12" t="s">
        <v>17</v>
      </c>
      <c r="I100" s="12">
        <v>12</v>
      </c>
    </row>
    <row r="101" spans="1:9" ht="12.75">
      <c r="A101" s="15"/>
      <c r="B101" s="4"/>
      <c r="C101" s="4"/>
      <c r="D101" s="4"/>
      <c r="E101" s="14" t="s">
        <v>32</v>
      </c>
      <c r="F101" s="13" t="s">
        <v>31</v>
      </c>
      <c r="G101" s="13" t="str">
        <f>IF(SUM(G88:G100)=0,"",SUM(G88:G100))</f>
        <v/>
      </c>
      <c r="H101" s="12"/>
      <c r="I101" s="12"/>
    </row>
    <row r="102" spans="1:9" ht="12.75"/>
    <row r="103" spans="1:9" ht="15.75">
      <c r="A103" s="11" t="s">
        <v>15</v>
      </c>
      <c r="B103" s="169" t="s">
        <v>14</v>
      </c>
      <c r="C103" s="169"/>
      <c r="D103" s="169"/>
      <c r="E103" s="169"/>
      <c r="F103" s="169"/>
      <c r="G103" s="169"/>
      <c r="H103" s="46">
        <v>6</v>
      </c>
      <c r="I103" s="42" t="s">
        <v>15</v>
      </c>
    </row>
    <row r="104" spans="1:9" ht="12.75">
      <c r="A104" s="8"/>
      <c r="B104" s="8"/>
      <c r="C104" s="8"/>
      <c r="D104" s="8"/>
      <c r="E104" s="8"/>
      <c r="F104" s="8"/>
      <c r="G104" s="8"/>
      <c r="H104" s="42"/>
      <c r="I104" s="42"/>
    </row>
    <row r="105" spans="1:9" ht="22.5">
      <c r="A105" s="25" t="s">
        <v>49</v>
      </c>
      <c r="B105" s="25" t="s">
        <v>48</v>
      </c>
      <c r="C105" s="25" t="s">
        <v>47</v>
      </c>
      <c r="D105" s="25" t="s">
        <v>46</v>
      </c>
      <c r="E105" s="25" t="s">
        <v>45</v>
      </c>
      <c r="F105" s="25" t="s">
        <v>44</v>
      </c>
      <c r="G105" s="25" t="s">
        <v>26</v>
      </c>
      <c r="H105" s="42" t="s">
        <v>15</v>
      </c>
      <c r="I105" s="42"/>
    </row>
    <row r="106" spans="1:9" ht="36">
      <c r="A106" s="22" t="s">
        <v>221</v>
      </c>
      <c r="B106" s="21"/>
      <c r="C106" s="20" t="s">
        <v>220</v>
      </c>
      <c r="D106" s="19" t="s">
        <v>33</v>
      </c>
      <c r="E106" s="45">
        <v>205</v>
      </c>
      <c r="F106" s="17"/>
      <c r="G106" s="16" t="str">
        <f t="shared" ref="G106:G124" si="5">IF(F106="","",ROUND(E106*F106,2))</f>
        <v/>
      </c>
      <c r="H106" s="44" t="s">
        <v>15</v>
      </c>
      <c r="I106" s="44">
        <v>1</v>
      </c>
    </row>
    <row r="107" spans="1:9" ht="36">
      <c r="A107" s="22" t="s">
        <v>219</v>
      </c>
      <c r="B107" s="21">
        <v>21111</v>
      </c>
      <c r="C107" s="20" t="s">
        <v>218</v>
      </c>
      <c r="D107" s="19" t="s">
        <v>104</v>
      </c>
      <c r="E107" s="45">
        <v>50.52</v>
      </c>
      <c r="F107" s="17"/>
      <c r="G107" s="16" t="str">
        <f t="shared" si="5"/>
        <v/>
      </c>
      <c r="H107" s="44" t="s">
        <v>15</v>
      </c>
      <c r="I107" s="44">
        <v>2</v>
      </c>
    </row>
    <row r="108" spans="1:9" ht="36">
      <c r="A108" s="22" t="s">
        <v>217</v>
      </c>
      <c r="B108" s="21">
        <v>21521</v>
      </c>
      <c r="C108" s="20" t="s">
        <v>216</v>
      </c>
      <c r="D108" s="19" t="s">
        <v>104</v>
      </c>
      <c r="E108" s="45">
        <v>223.29</v>
      </c>
      <c r="F108" s="17"/>
      <c r="G108" s="16" t="str">
        <f t="shared" si="5"/>
        <v/>
      </c>
      <c r="H108" s="44" t="s">
        <v>15</v>
      </c>
      <c r="I108" s="44">
        <v>3</v>
      </c>
    </row>
    <row r="109" spans="1:9" ht="36">
      <c r="A109" s="22" t="s">
        <v>215</v>
      </c>
      <c r="B109" s="21"/>
      <c r="C109" s="20" t="s">
        <v>214</v>
      </c>
      <c r="D109" s="19" t="s">
        <v>104</v>
      </c>
      <c r="E109" s="45">
        <v>8</v>
      </c>
      <c r="F109" s="17"/>
      <c r="G109" s="16" t="str">
        <f t="shared" si="5"/>
        <v/>
      </c>
      <c r="H109" s="44" t="s">
        <v>15</v>
      </c>
      <c r="I109" s="44">
        <v>4</v>
      </c>
    </row>
    <row r="110" spans="1:9" ht="24">
      <c r="A110" s="22" t="s">
        <v>213</v>
      </c>
      <c r="B110" s="21">
        <v>22111</v>
      </c>
      <c r="C110" s="20" t="s">
        <v>212</v>
      </c>
      <c r="D110" s="19" t="s">
        <v>89</v>
      </c>
      <c r="E110" s="45">
        <v>174.9</v>
      </c>
      <c r="F110" s="17"/>
      <c r="G110" s="16" t="str">
        <f t="shared" si="5"/>
        <v/>
      </c>
      <c r="H110" s="44" t="s">
        <v>15</v>
      </c>
      <c r="I110" s="44">
        <v>5</v>
      </c>
    </row>
    <row r="111" spans="1:9" ht="24">
      <c r="A111" s="22" t="s">
        <v>211</v>
      </c>
      <c r="B111" s="21"/>
      <c r="C111" s="20" t="s">
        <v>123</v>
      </c>
      <c r="D111" s="19" t="s">
        <v>89</v>
      </c>
      <c r="E111" s="45">
        <v>263.3</v>
      </c>
      <c r="F111" s="17"/>
      <c r="G111" s="16" t="str">
        <f t="shared" si="5"/>
        <v/>
      </c>
      <c r="H111" s="44" t="s">
        <v>15</v>
      </c>
      <c r="I111" s="44">
        <v>6</v>
      </c>
    </row>
    <row r="112" spans="1:9" ht="24">
      <c r="A112" s="22" t="s">
        <v>210</v>
      </c>
      <c r="B112" s="21">
        <v>22111</v>
      </c>
      <c r="C112" s="20" t="s">
        <v>209</v>
      </c>
      <c r="D112" s="19" t="s">
        <v>104</v>
      </c>
      <c r="E112" s="45">
        <v>17.490000000000002</v>
      </c>
      <c r="F112" s="17"/>
      <c r="G112" s="16" t="str">
        <f t="shared" si="5"/>
        <v/>
      </c>
      <c r="H112" s="44" t="s">
        <v>15</v>
      </c>
      <c r="I112" s="44">
        <v>7</v>
      </c>
    </row>
    <row r="113" spans="1:9" ht="24">
      <c r="A113" s="22" t="s">
        <v>208</v>
      </c>
      <c r="B113" s="21"/>
      <c r="C113" s="20" t="s">
        <v>207</v>
      </c>
      <c r="D113" s="19" t="s">
        <v>104</v>
      </c>
      <c r="E113" s="45">
        <v>34.980000000000004</v>
      </c>
      <c r="F113" s="17"/>
      <c r="G113" s="16" t="str">
        <f t="shared" si="5"/>
        <v/>
      </c>
      <c r="H113" s="44" t="s">
        <v>15</v>
      </c>
      <c r="I113" s="44">
        <v>8</v>
      </c>
    </row>
    <row r="114" spans="1:9" ht="24">
      <c r="A114" s="22" t="s">
        <v>206</v>
      </c>
      <c r="B114" s="21"/>
      <c r="C114" s="20" t="s">
        <v>205</v>
      </c>
      <c r="D114" s="19" t="s">
        <v>104</v>
      </c>
      <c r="E114" s="45">
        <v>173.52438749999999</v>
      </c>
      <c r="F114" s="17"/>
      <c r="G114" s="16" t="str">
        <f t="shared" si="5"/>
        <v/>
      </c>
      <c r="H114" s="44" t="s">
        <v>15</v>
      </c>
      <c r="I114" s="44">
        <v>9</v>
      </c>
    </row>
    <row r="115" spans="1:9" ht="24">
      <c r="A115" s="22" t="s">
        <v>204</v>
      </c>
      <c r="B115" s="21"/>
      <c r="C115" s="20" t="s">
        <v>203</v>
      </c>
      <c r="D115" s="19" t="s">
        <v>104</v>
      </c>
      <c r="E115" s="45">
        <v>1.92</v>
      </c>
      <c r="F115" s="17"/>
      <c r="G115" s="16" t="str">
        <f t="shared" si="5"/>
        <v/>
      </c>
      <c r="H115" s="44" t="s">
        <v>15</v>
      </c>
      <c r="I115" s="44">
        <v>10</v>
      </c>
    </row>
    <row r="116" spans="1:9" ht="36">
      <c r="A116" s="22" t="s">
        <v>202</v>
      </c>
      <c r="B116" s="21"/>
      <c r="C116" s="20" t="s">
        <v>201</v>
      </c>
      <c r="D116" s="19" t="s">
        <v>104</v>
      </c>
      <c r="E116" s="45">
        <v>45.6</v>
      </c>
      <c r="F116" s="17"/>
      <c r="G116" s="16" t="str">
        <f t="shared" si="5"/>
        <v/>
      </c>
      <c r="H116" s="44" t="s">
        <v>15</v>
      </c>
      <c r="I116" s="44">
        <v>11</v>
      </c>
    </row>
    <row r="117" spans="1:9" ht="48">
      <c r="A117" s="22" t="s">
        <v>200</v>
      </c>
      <c r="B117" s="21"/>
      <c r="C117" s="39" t="s">
        <v>199</v>
      </c>
      <c r="D117" s="19" t="s">
        <v>33</v>
      </c>
      <c r="E117" s="45">
        <v>12</v>
      </c>
      <c r="F117" s="17"/>
      <c r="G117" s="16" t="str">
        <f t="shared" si="5"/>
        <v/>
      </c>
      <c r="H117" s="44" t="s">
        <v>15</v>
      </c>
      <c r="I117" s="44">
        <v>12</v>
      </c>
    </row>
    <row r="118" spans="1:9" ht="24">
      <c r="A118" s="22" t="s">
        <v>198</v>
      </c>
      <c r="B118" s="21"/>
      <c r="C118" s="20" t="s">
        <v>197</v>
      </c>
      <c r="D118" s="19" t="s">
        <v>33</v>
      </c>
      <c r="E118" s="45">
        <v>24</v>
      </c>
      <c r="F118" s="17"/>
      <c r="G118" s="16" t="str">
        <f t="shared" si="5"/>
        <v/>
      </c>
      <c r="H118" s="44" t="s">
        <v>15</v>
      </c>
      <c r="I118" s="44">
        <v>13</v>
      </c>
    </row>
    <row r="119" spans="1:9" ht="24">
      <c r="A119" s="22" t="s">
        <v>196</v>
      </c>
      <c r="B119" s="21"/>
      <c r="C119" s="20" t="s">
        <v>195</v>
      </c>
      <c r="D119" s="19" t="s">
        <v>33</v>
      </c>
      <c r="E119" s="45">
        <v>8</v>
      </c>
      <c r="F119" s="17"/>
      <c r="G119" s="16" t="str">
        <f t="shared" si="5"/>
        <v/>
      </c>
      <c r="H119" s="44" t="s">
        <v>15</v>
      </c>
      <c r="I119" s="44">
        <v>14</v>
      </c>
    </row>
    <row r="120" spans="1:9" ht="24">
      <c r="A120" s="22" t="s">
        <v>194</v>
      </c>
      <c r="B120" s="21"/>
      <c r="C120" s="20" t="s">
        <v>193</v>
      </c>
      <c r="D120" s="19" t="s">
        <v>33</v>
      </c>
      <c r="E120" s="45">
        <v>173</v>
      </c>
      <c r="F120" s="17"/>
      <c r="G120" s="16" t="str">
        <f t="shared" si="5"/>
        <v/>
      </c>
      <c r="H120" s="44" t="s">
        <v>15</v>
      </c>
      <c r="I120" s="44">
        <v>15</v>
      </c>
    </row>
    <row r="121" spans="1:9" ht="36">
      <c r="A121" s="22" t="s">
        <v>192</v>
      </c>
      <c r="B121" s="21"/>
      <c r="C121" s="20" t="s">
        <v>191</v>
      </c>
      <c r="D121" s="19" t="s">
        <v>36</v>
      </c>
      <c r="E121" s="18">
        <v>1</v>
      </c>
      <c r="F121" s="17"/>
      <c r="G121" s="16" t="str">
        <f t="shared" si="5"/>
        <v/>
      </c>
      <c r="H121" s="44" t="s">
        <v>15</v>
      </c>
      <c r="I121" s="44">
        <v>16</v>
      </c>
    </row>
    <row r="122" spans="1:9" ht="36">
      <c r="A122" s="22" t="s">
        <v>190</v>
      </c>
      <c r="B122" s="21"/>
      <c r="C122" s="20" t="s">
        <v>189</v>
      </c>
      <c r="D122" s="19" t="s">
        <v>36</v>
      </c>
      <c r="E122" s="18">
        <v>1</v>
      </c>
      <c r="F122" s="17"/>
      <c r="G122" s="16" t="str">
        <f t="shared" si="5"/>
        <v/>
      </c>
      <c r="H122" s="44" t="s">
        <v>15</v>
      </c>
      <c r="I122" s="44">
        <v>17</v>
      </c>
    </row>
    <row r="123" spans="1:9" ht="84">
      <c r="A123" s="22" t="s">
        <v>188</v>
      </c>
      <c r="B123" s="21"/>
      <c r="C123" s="20" t="s">
        <v>187</v>
      </c>
      <c r="D123" s="19" t="s">
        <v>36</v>
      </c>
      <c r="E123" s="18">
        <v>1</v>
      </c>
      <c r="F123" s="17"/>
      <c r="G123" s="16" t="str">
        <f t="shared" si="5"/>
        <v/>
      </c>
      <c r="H123" s="44" t="s">
        <v>15</v>
      </c>
      <c r="I123" s="44">
        <v>18</v>
      </c>
    </row>
    <row r="124" spans="1:9" ht="36">
      <c r="A124" s="22" t="s">
        <v>186</v>
      </c>
      <c r="B124" s="21"/>
      <c r="C124" s="20" t="s">
        <v>185</v>
      </c>
      <c r="D124" s="19" t="s">
        <v>36</v>
      </c>
      <c r="E124" s="18">
        <v>1</v>
      </c>
      <c r="F124" s="17"/>
      <c r="G124" s="16" t="str">
        <f t="shared" si="5"/>
        <v/>
      </c>
      <c r="H124" s="44" t="s">
        <v>15</v>
      </c>
      <c r="I124" s="44">
        <v>19</v>
      </c>
    </row>
    <row r="125" spans="1:9" ht="60">
      <c r="A125" s="22" t="s">
        <v>184</v>
      </c>
      <c r="B125" s="21"/>
      <c r="C125" s="20" t="s">
        <v>183</v>
      </c>
      <c r="D125" s="19"/>
      <c r="E125" s="18"/>
      <c r="F125" s="18"/>
      <c r="G125" s="18"/>
      <c r="H125" s="44" t="s">
        <v>15</v>
      </c>
      <c r="I125" s="44">
        <v>20</v>
      </c>
    </row>
    <row r="126" spans="1:9" ht="12.75">
      <c r="A126" s="22" t="s">
        <v>182</v>
      </c>
      <c r="B126" s="21"/>
      <c r="C126" s="20" t="s">
        <v>181</v>
      </c>
      <c r="D126" s="19" t="s">
        <v>36</v>
      </c>
      <c r="E126" s="45">
        <v>1</v>
      </c>
      <c r="F126" s="17"/>
      <c r="G126" s="16" t="str">
        <f t="shared" ref="G126:G146" si="6">IF(F126="","",ROUND(E126*F126,2))</f>
        <v/>
      </c>
      <c r="H126" s="44" t="s">
        <v>15</v>
      </c>
      <c r="I126" s="44">
        <v>21</v>
      </c>
    </row>
    <row r="127" spans="1:9" ht="12.75">
      <c r="A127" s="22" t="s">
        <v>180</v>
      </c>
      <c r="B127" s="21"/>
      <c r="C127" s="20" t="s">
        <v>179</v>
      </c>
      <c r="D127" s="19" t="s">
        <v>36</v>
      </c>
      <c r="E127" s="45">
        <v>1</v>
      </c>
      <c r="F127" s="17"/>
      <c r="G127" s="16" t="str">
        <f t="shared" si="6"/>
        <v/>
      </c>
      <c r="H127" s="44" t="s">
        <v>15</v>
      </c>
      <c r="I127" s="44">
        <v>22</v>
      </c>
    </row>
    <row r="128" spans="1:9" ht="12.75">
      <c r="A128" s="22" t="s">
        <v>178</v>
      </c>
      <c r="B128" s="21"/>
      <c r="C128" s="20" t="s">
        <v>177</v>
      </c>
      <c r="D128" s="19" t="s">
        <v>36</v>
      </c>
      <c r="E128" s="45">
        <v>3</v>
      </c>
      <c r="F128" s="17"/>
      <c r="G128" s="16" t="str">
        <f t="shared" si="6"/>
        <v/>
      </c>
      <c r="H128" s="44" t="s">
        <v>15</v>
      </c>
      <c r="I128" s="44">
        <v>23</v>
      </c>
    </row>
    <row r="129" spans="1:9" ht="24">
      <c r="A129" s="22" t="s">
        <v>176</v>
      </c>
      <c r="B129" s="21"/>
      <c r="C129" s="20" t="s">
        <v>175</v>
      </c>
      <c r="D129" s="19" t="s">
        <v>36</v>
      </c>
      <c r="E129" s="45">
        <v>2</v>
      </c>
      <c r="F129" s="17"/>
      <c r="G129" s="16" t="str">
        <f t="shared" si="6"/>
        <v/>
      </c>
      <c r="H129" s="44" t="s">
        <v>15</v>
      </c>
      <c r="I129" s="44">
        <v>24</v>
      </c>
    </row>
    <row r="130" spans="1:9" ht="24">
      <c r="A130" s="22" t="s">
        <v>174</v>
      </c>
      <c r="B130" s="21"/>
      <c r="C130" s="20" t="s">
        <v>173</v>
      </c>
      <c r="D130" s="19" t="s">
        <v>36</v>
      </c>
      <c r="E130" s="45">
        <v>1</v>
      </c>
      <c r="F130" s="17"/>
      <c r="G130" s="16" t="str">
        <f t="shared" si="6"/>
        <v/>
      </c>
      <c r="H130" s="44" t="s">
        <v>15</v>
      </c>
      <c r="I130" s="44">
        <v>25</v>
      </c>
    </row>
    <row r="131" spans="1:9" ht="24">
      <c r="A131" s="22" t="s">
        <v>172</v>
      </c>
      <c r="B131" s="21"/>
      <c r="C131" s="20" t="s">
        <v>171</v>
      </c>
      <c r="D131" s="19" t="s">
        <v>36</v>
      </c>
      <c r="E131" s="45">
        <v>1</v>
      </c>
      <c r="F131" s="17"/>
      <c r="G131" s="16" t="str">
        <f t="shared" si="6"/>
        <v/>
      </c>
      <c r="H131" s="44" t="s">
        <v>15</v>
      </c>
      <c r="I131" s="44">
        <v>26</v>
      </c>
    </row>
    <row r="132" spans="1:9" ht="24">
      <c r="A132" s="22" t="s">
        <v>170</v>
      </c>
      <c r="B132" s="21"/>
      <c r="C132" s="20" t="s">
        <v>169</v>
      </c>
      <c r="D132" s="19" t="s">
        <v>36</v>
      </c>
      <c r="E132" s="45">
        <v>3</v>
      </c>
      <c r="F132" s="17"/>
      <c r="G132" s="16" t="str">
        <f t="shared" si="6"/>
        <v/>
      </c>
      <c r="H132" s="44" t="s">
        <v>15</v>
      </c>
      <c r="I132" s="44">
        <v>27</v>
      </c>
    </row>
    <row r="133" spans="1:9" ht="12.75">
      <c r="A133" s="22" t="s">
        <v>168</v>
      </c>
      <c r="B133" s="21"/>
      <c r="C133" s="20" t="s">
        <v>167</v>
      </c>
      <c r="D133" s="19" t="s">
        <v>36</v>
      </c>
      <c r="E133" s="45">
        <v>1</v>
      </c>
      <c r="F133" s="17"/>
      <c r="G133" s="16" t="str">
        <f t="shared" si="6"/>
        <v/>
      </c>
      <c r="H133" s="44" t="s">
        <v>15</v>
      </c>
      <c r="I133" s="44">
        <v>28</v>
      </c>
    </row>
    <row r="134" spans="1:9" ht="12.75">
      <c r="A134" s="22" t="s">
        <v>166</v>
      </c>
      <c r="B134" s="21"/>
      <c r="C134" s="20" t="s">
        <v>165</v>
      </c>
      <c r="D134" s="19" t="s">
        <v>36</v>
      </c>
      <c r="E134" s="45">
        <v>1</v>
      </c>
      <c r="F134" s="17"/>
      <c r="G134" s="16" t="str">
        <f t="shared" si="6"/>
        <v/>
      </c>
      <c r="H134" s="44" t="s">
        <v>15</v>
      </c>
      <c r="I134" s="44">
        <v>29</v>
      </c>
    </row>
    <row r="135" spans="1:9" ht="12.75">
      <c r="A135" s="22" t="s">
        <v>164</v>
      </c>
      <c r="B135" s="21"/>
      <c r="C135" s="20" t="s">
        <v>163</v>
      </c>
      <c r="D135" s="19" t="s">
        <v>36</v>
      </c>
      <c r="E135" s="45">
        <v>1</v>
      </c>
      <c r="F135" s="17"/>
      <c r="G135" s="16" t="str">
        <f t="shared" si="6"/>
        <v/>
      </c>
      <c r="H135" s="44" t="s">
        <v>15</v>
      </c>
      <c r="I135" s="44">
        <v>30</v>
      </c>
    </row>
    <row r="136" spans="1:9" ht="12.75">
      <c r="A136" s="22" t="s">
        <v>162</v>
      </c>
      <c r="B136" s="21"/>
      <c r="C136" s="20" t="s">
        <v>161</v>
      </c>
      <c r="D136" s="19" t="s">
        <v>36</v>
      </c>
      <c r="E136" s="45">
        <v>1</v>
      </c>
      <c r="F136" s="17"/>
      <c r="G136" s="16" t="str">
        <f t="shared" si="6"/>
        <v/>
      </c>
      <c r="H136" s="44" t="s">
        <v>15</v>
      </c>
      <c r="I136" s="44">
        <v>31</v>
      </c>
    </row>
    <row r="137" spans="1:9" ht="12.75">
      <c r="A137" s="22" t="s">
        <v>160</v>
      </c>
      <c r="B137" s="21"/>
      <c r="C137" s="20" t="s">
        <v>159</v>
      </c>
      <c r="D137" s="19" t="s">
        <v>36</v>
      </c>
      <c r="E137" s="45">
        <v>1</v>
      </c>
      <c r="F137" s="17"/>
      <c r="G137" s="16" t="str">
        <f t="shared" si="6"/>
        <v/>
      </c>
      <c r="H137" s="44" t="s">
        <v>15</v>
      </c>
      <c r="I137" s="44">
        <v>32</v>
      </c>
    </row>
    <row r="138" spans="1:9" ht="24">
      <c r="A138" s="22" t="s">
        <v>158</v>
      </c>
      <c r="B138" s="21"/>
      <c r="C138" s="20" t="s">
        <v>157</v>
      </c>
      <c r="D138" s="19" t="s">
        <v>148</v>
      </c>
      <c r="E138" s="45">
        <v>1</v>
      </c>
      <c r="F138" s="17"/>
      <c r="G138" s="16" t="str">
        <f t="shared" si="6"/>
        <v/>
      </c>
      <c r="H138" s="44" t="s">
        <v>15</v>
      </c>
      <c r="I138" s="44">
        <v>33</v>
      </c>
    </row>
    <row r="139" spans="1:9" ht="24">
      <c r="A139" s="22" t="s">
        <v>156</v>
      </c>
      <c r="B139" s="21"/>
      <c r="C139" s="20" t="s">
        <v>155</v>
      </c>
      <c r="D139" s="19" t="s">
        <v>36</v>
      </c>
      <c r="E139" s="45">
        <v>1</v>
      </c>
      <c r="F139" s="17"/>
      <c r="G139" s="16" t="str">
        <f t="shared" si="6"/>
        <v/>
      </c>
      <c r="H139" s="44" t="s">
        <v>15</v>
      </c>
      <c r="I139" s="44">
        <v>34</v>
      </c>
    </row>
    <row r="140" spans="1:9" ht="12.75">
      <c r="A140" s="22" t="s">
        <v>154</v>
      </c>
      <c r="B140" s="21"/>
      <c r="C140" s="20" t="s">
        <v>153</v>
      </c>
      <c r="D140" s="19" t="s">
        <v>36</v>
      </c>
      <c r="E140" s="45">
        <v>1</v>
      </c>
      <c r="F140" s="17"/>
      <c r="G140" s="16" t="str">
        <f t="shared" si="6"/>
        <v/>
      </c>
      <c r="H140" s="44" t="s">
        <v>15</v>
      </c>
      <c r="I140" s="44">
        <v>35</v>
      </c>
    </row>
    <row r="141" spans="1:9" ht="12.75">
      <c r="A141" s="22" t="s">
        <v>152</v>
      </c>
      <c r="B141" s="21"/>
      <c r="C141" s="20" t="s">
        <v>151</v>
      </c>
      <c r="D141" s="19" t="s">
        <v>36</v>
      </c>
      <c r="E141" s="45">
        <v>1</v>
      </c>
      <c r="F141" s="17"/>
      <c r="G141" s="16" t="str">
        <f t="shared" si="6"/>
        <v/>
      </c>
      <c r="H141" s="44" t="s">
        <v>15</v>
      </c>
      <c r="I141" s="44">
        <v>36</v>
      </c>
    </row>
    <row r="142" spans="1:9" ht="36">
      <c r="A142" s="22" t="s">
        <v>150</v>
      </c>
      <c r="B142" s="21"/>
      <c r="C142" s="20" t="s">
        <v>149</v>
      </c>
      <c r="D142" s="19" t="s">
        <v>148</v>
      </c>
      <c r="E142" s="45">
        <v>2</v>
      </c>
      <c r="F142" s="17"/>
      <c r="G142" s="16" t="str">
        <f t="shared" si="6"/>
        <v/>
      </c>
      <c r="H142" s="44" t="s">
        <v>15</v>
      </c>
      <c r="I142" s="44">
        <v>37</v>
      </c>
    </row>
    <row r="143" spans="1:9" ht="36">
      <c r="A143" s="22" t="s">
        <v>147</v>
      </c>
      <c r="B143" s="21"/>
      <c r="C143" s="20" t="s">
        <v>146</v>
      </c>
      <c r="D143" s="19" t="s">
        <v>36</v>
      </c>
      <c r="E143" s="45">
        <v>1</v>
      </c>
      <c r="F143" s="17"/>
      <c r="G143" s="16" t="str">
        <f t="shared" si="6"/>
        <v/>
      </c>
      <c r="H143" s="44" t="s">
        <v>15</v>
      </c>
      <c r="I143" s="44">
        <v>38</v>
      </c>
    </row>
    <row r="144" spans="1:9" ht="24">
      <c r="A144" s="22" t="s">
        <v>145</v>
      </c>
      <c r="B144" s="21"/>
      <c r="C144" s="20" t="s">
        <v>144</v>
      </c>
      <c r="D144" s="19" t="s">
        <v>33</v>
      </c>
      <c r="E144" s="45">
        <v>205</v>
      </c>
      <c r="F144" s="17"/>
      <c r="G144" s="16" t="str">
        <f t="shared" si="6"/>
        <v/>
      </c>
      <c r="H144" s="44" t="s">
        <v>15</v>
      </c>
      <c r="I144" s="44">
        <v>39</v>
      </c>
    </row>
    <row r="145" spans="1:9" ht="36">
      <c r="A145" s="22" t="s">
        <v>143</v>
      </c>
      <c r="B145" s="21"/>
      <c r="C145" s="20" t="s">
        <v>142</v>
      </c>
      <c r="D145" s="19" t="s">
        <v>33</v>
      </c>
      <c r="E145" s="45">
        <v>205</v>
      </c>
      <c r="F145" s="17"/>
      <c r="G145" s="16" t="str">
        <f t="shared" si="6"/>
        <v/>
      </c>
      <c r="H145" s="44" t="s">
        <v>15</v>
      </c>
      <c r="I145" s="44">
        <v>40</v>
      </c>
    </row>
    <row r="146" spans="1:9" ht="24">
      <c r="A146" s="22" t="s">
        <v>141</v>
      </c>
      <c r="B146" s="21"/>
      <c r="C146" s="20" t="s">
        <v>140</v>
      </c>
      <c r="D146" s="19" t="s">
        <v>139</v>
      </c>
      <c r="E146" s="45">
        <v>6</v>
      </c>
      <c r="F146" s="17"/>
      <c r="G146" s="16" t="str">
        <f t="shared" si="6"/>
        <v/>
      </c>
      <c r="H146" s="44" t="s">
        <v>15</v>
      </c>
      <c r="I146" s="44">
        <v>41</v>
      </c>
    </row>
    <row r="147" spans="1:9" ht="12.75">
      <c r="A147" s="15"/>
      <c r="B147" s="4"/>
      <c r="C147" s="4"/>
      <c r="D147" s="4"/>
      <c r="E147" s="14" t="s">
        <v>32</v>
      </c>
      <c r="F147" s="13" t="s">
        <v>31</v>
      </c>
      <c r="G147" s="13" t="str">
        <f>IF(SUM(G106:G146)=0,"",SUM(G106:G146))</f>
        <v/>
      </c>
      <c r="H147" s="44"/>
      <c r="I147" s="44"/>
    </row>
    <row r="148" spans="1:9" ht="12.75"/>
    <row r="149" spans="1:9" ht="15.75">
      <c r="A149" s="11" t="s">
        <v>13</v>
      </c>
      <c r="B149" s="169" t="s">
        <v>12</v>
      </c>
      <c r="C149" s="169"/>
      <c r="D149" s="169"/>
      <c r="E149" s="169"/>
      <c r="F149" s="169"/>
      <c r="G149" s="169"/>
      <c r="H149" s="27">
        <v>7</v>
      </c>
      <c r="I149" s="26" t="s">
        <v>13</v>
      </c>
    </row>
    <row r="150" spans="1:9" ht="12.75">
      <c r="A150" s="43"/>
      <c r="B150" s="43"/>
      <c r="C150" s="43"/>
      <c r="D150" s="43"/>
      <c r="E150" s="43"/>
      <c r="F150" s="43"/>
      <c r="G150" s="43"/>
      <c r="H150" s="42"/>
      <c r="I150" s="42"/>
    </row>
    <row r="151" spans="1:9" ht="22.5">
      <c r="A151" s="25" t="s">
        <v>49</v>
      </c>
      <c r="B151" s="25" t="s">
        <v>48</v>
      </c>
      <c r="C151" s="25" t="s">
        <v>47</v>
      </c>
      <c r="D151" s="25" t="s">
        <v>46</v>
      </c>
      <c r="E151" s="25" t="s">
        <v>45</v>
      </c>
      <c r="F151" s="25" t="s">
        <v>44</v>
      </c>
      <c r="G151" s="25" t="s">
        <v>26</v>
      </c>
      <c r="H151" s="23" t="s">
        <v>13</v>
      </c>
      <c r="I151" s="23"/>
    </row>
    <row r="152" spans="1:9" ht="24">
      <c r="A152" s="41" t="s">
        <v>138</v>
      </c>
      <c r="B152" s="40"/>
      <c r="C152" s="39" t="s">
        <v>137</v>
      </c>
      <c r="D152" s="38" t="s">
        <v>33</v>
      </c>
      <c r="E152" s="37">
        <v>667</v>
      </c>
      <c r="F152" s="17"/>
      <c r="G152" s="16" t="str">
        <f t="shared" ref="G152:G189" si="7">IF(F152="","",ROUND(E152*F152,2))</f>
        <v/>
      </c>
      <c r="H152" s="33" t="s">
        <v>13</v>
      </c>
      <c r="I152" s="33">
        <v>1</v>
      </c>
    </row>
    <row r="153" spans="1:9" ht="48">
      <c r="A153" s="41" t="s">
        <v>136</v>
      </c>
      <c r="B153" s="40"/>
      <c r="C153" s="39" t="s">
        <v>135</v>
      </c>
      <c r="D153" s="38" t="s">
        <v>36</v>
      </c>
      <c r="E153" s="37">
        <v>4</v>
      </c>
      <c r="F153" s="17"/>
      <c r="G153" s="16" t="str">
        <f t="shared" si="7"/>
        <v/>
      </c>
      <c r="H153" s="33" t="s">
        <v>13</v>
      </c>
      <c r="I153" s="33">
        <v>2</v>
      </c>
    </row>
    <row r="154" spans="1:9" ht="48">
      <c r="A154" s="41" t="s">
        <v>134</v>
      </c>
      <c r="B154" s="40"/>
      <c r="C154" s="39" t="s">
        <v>133</v>
      </c>
      <c r="D154" s="38" t="s">
        <v>33</v>
      </c>
      <c r="E154" s="37">
        <v>490</v>
      </c>
      <c r="F154" s="17"/>
      <c r="G154" s="16" t="str">
        <f t="shared" si="7"/>
        <v/>
      </c>
      <c r="H154" s="33" t="s">
        <v>13</v>
      </c>
      <c r="I154" s="33">
        <v>3</v>
      </c>
    </row>
    <row r="155" spans="1:9" ht="36">
      <c r="A155" s="41" t="s">
        <v>132</v>
      </c>
      <c r="B155" s="40">
        <v>21111</v>
      </c>
      <c r="C155" s="39" t="s">
        <v>131</v>
      </c>
      <c r="D155" s="38" t="s">
        <v>104</v>
      </c>
      <c r="E155" s="18">
        <v>9.9</v>
      </c>
      <c r="F155" s="17"/>
      <c r="G155" s="16" t="str">
        <f t="shared" si="7"/>
        <v/>
      </c>
      <c r="H155" s="33" t="s">
        <v>13</v>
      </c>
      <c r="I155" s="33">
        <v>4</v>
      </c>
    </row>
    <row r="156" spans="1:9" ht="36">
      <c r="A156" s="41" t="s">
        <v>130</v>
      </c>
      <c r="B156" s="40">
        <v>21521</v>
      </c>
      <c r="C156" s="39" t="s">
        <v>129</v>
      </c>
      <c r="D156" s="38" t="s">
        <v>104</v>
      </c>
      <c r="E156" s="37">
        <v>25.2</v>
      </c>
      <c r="F156" s="17"/>
      <c r="G156" s="16" t="str">
        <f t="shared" si="7"/>
        <v/>
      </c>
      <c r="H156" s="33" t="s">
        <v>13</v>
      </c>
      <c r="I156" s="33">
        <v>5</v>
      </c>
    </row>
    <row r="157" spans="1:9" ht="36">
      <c r="A157" s="41" t="s">
        <v>128</v>
      </c>
      <c r="B157" s="40">
        <v>21521</v>
      </c>
      <c r="C157" s="39" t="s">
        <v>127</v>
      </c>
      <c r="D157" s="38" t="s">
        <v>104</v>
      </c>
      <c r="E157" s="37">
        <v>523.26</v>
      </c>
      <c r="F157" s="17"/>
      <c r="G157" s="16" t="str">
        <f t="shared" si="7"/>
        <v/>
      </c>
      <c r="H157" s="33" t="s">
        <v>13</v>
      </c>
      <c r="I157" s="33">
        <v>6</v>
      </c>
    </row>
    <row r="158" spans="1:9" ht="36">
      <c r="A158" s="41" t="s">
        <v>126</v>
      </c>
      <c r="B158" s="40">
        <v>21522</v>
      </c>
      <c r="C158" s="39" t="s">
        <v>125</v>
      </c>
      <c r="D158" s="38" t="s">
        <v>104</v>
      </c>
      <c r="E158" s="37">
        <v>531.99</v>
      </c>
      <c r="F158" s="17"/>
      <c r="G158" s="16" t="str">
        <f t="shared" si="7"/>
        <v/>
      </c>
      <c r="H158" s="33" t="s">
        <v>13</v>
      </c>
      <c r="I158" s="33">
        <v>7</v>
      </c>
    </row>
    <row r="159" spans="1:9" ht="24">
      <c r="A159" s="41" t="s">
        <v>124</v>
      </c>
      <c r="B159" s="40"/>
      <c r="C159" s="39" t="s">
        <v>123</v>
      </c>
      <c r="D159" s="38" t="s">
        <v>89</v>
      </c>
      <c r="E159" s="37">
        <v>1140</v>
      </c>
      <c r="F159" s="17"/>
      <c r="G159" s="16" t="str">
        <f t="shared" si="7"/>
        <v/>
      </c>
      <c r="H159" s="33" t="s">
        <v>13</v>
      </c>
      <c r="I159" s="33">
        <v>8</v>
      </c>
    </row>
    <row r="160" spans="1:9" ht="24">
      <c r="A160" s="41" t="s">
        <v>122</v>
      </c>
      <c r="B160" s="40"/>
      <c r="C160" s="39" t="s">
        <v>121</v>
      </c>
      <c r="D160" s="38" t="s">
        <v>104</v>
      </c>
      <c r="E160" s="37">
        <v>86.444999999999993</v>
      </c>
      <c r="F160" s="17"/>
      <c r="G160" s="16" t="str">
        <f t="shared" si="7"/>
        <v/>
      </c>
      <c r="H160" s="33" t="s">
        <v>13</v>
      </c>
      <c r="I160" s="33">
        <v>9</v>
      </c>
    </row>
    <row r="161" spans="1:9" ht="36">
      <c r="A161" s="41" t="s">
        <v>120</v>
      </c>
      <c r="B161" s="40"/>
      <c r="C161" s="39" t="s">
        <v>119</v>
      </c>
      <c r="D161" s="38" t="s">
        <v>104</v>
      </c>
      <c r="E161" s="37">
        <v>259.33499999999998</v>
      </c>
      <c r="F161" s="17"/>
      <c r="G161" s="16" t="str">
        <f t="shared" si="7"/>
        <v/>
      </c>
      <c r="H161" s="33" t="s">
        <v>13</v>
      </c>
      <c r="I161" s="33">
        <v>10</v>
      </c>
    </row>
    <row r="162" spans="1:9" ht="36">
      <c r="A162" s="41" t="s">
        <v>118</v>
      </c>
      <c r="B162" s="40"/>
      <c r="C162" s="39" t="s">
        <v>117</v>
      </c>
      <c r="D162" s="38" t="s">
        <v>104</v>
      </c>
      <c r="E162" s="37">
        <v>18</v>
      </c>
      <c r="F162" s="17"/>
      <c r="G162" s="16" t="str">
        <f t="shared" si="7"/>
        <v/>
      </c>
      <c r="H162" s="33" t="s">
        <v>13</v>
      </c>
      <c r="I162" s="33">
        <v>11</v>
      </c>
    </row>
    <row r="163" spans="1:9" ht="60">
      <c r="A163" s="41" t="s">
        <v>116</v>
      </c>
      <c r="B163" s="40"/>
      <c r="C163" s="39" t="s">
        <v>115</v>
      </c>
      <c r="D163" s="38" t="s">
        <v>104</v>
      </c>
      <c r="E163" s="37">
        <v>196</v>
      </c>
      <c r="F163" s="17"/>
      <c r="G163" s="16" t="str">
        <f t="shared" si="7"/>
        <v/>
      </c>
      <c r="H163" s="33" t="s">
        <v>13</v>
      </c>
      <c r="I163" s="33">
        <v>12</v>
      </c>
    </row>
    <row r="164" spans="1:9" ht="48">
      <c r="A164" s="41" t="s">
        <v>114</v>
      </c>
      <c r="B164" s="40"/>
      <c r="C164" s="39" t="s">
        <v>113</v>
      </c>
      <c r="D164" s="38" t="s">
        <v>104</v>
      </c>
      <c r="E164" s="37">
        <v>147</v>
      </c>
      <c r="F164" s="17"/>
      <c r="G164" s="16" t="str">
        <f t="shared" si="7"/>
        <v/>
      </c>
      <c r="H164" s="33"/>
      <c r="I164" s="33"/>
    </row>
    <row r="165" spans="1:9" ht="48">
      <c r="A165" s="41" t="s">
        <v>112</v>
      </c>
      <c r="B165" s="40"/>
      <c r="C165" s="39" t="s">
        <v>111</v>
      </c>
      <c r="D165" s="38" t="s">
        <v>104</v>
      </c>
      <c r="E165" s="37">
        <v>554.45946050000009</v>
      </c>
      <c r="F165" s="17"/>
      <c r="G165" s="16" t="str">
        <f t="shared" si="7"/>
        <v/>
      </c>
      <c r="H165" s="33" t="s">
        <v>13</v>
      </c>
      <c r="I165" s="33">
        <v>13</v>
      </c>
    </row>
    <row r="166" spans="1:9" ht="36">
      <c r="A166" s="41" t="s">
        <v>110</v>
      </c>
      <c r="B166" s="40"/>
      <c r="C166" s="39" t="s">
        <v>109</v>
      </c>
      <c r="D166" s="38" t="s">
        <v>104</v>
      </c>
      <c r="E166" s="37">
        <v>402.3</v>
      </c>
      <c r="F166" s="17"/>
      <c r="G166" s="16" t="str">
        <f t="shared" si="7"/>
        <v/>
      </c>
      <c r="H166" s="33" t="s">
        <v>13</v>
      </c>
      <c r="I166" s="33">
        <v>14</v>
      </c>
    </row>
    <row r="167" spans="1:9" ht="36">
      <c r="A167" s="41" t="s">
        <v>108</v>
      </c>
      <c r="B167" s="40"/>
      <c r="C167" s="39" t="s">
        <v>107</v>
      </c>
      <c r="D167" s="38" t="s">
        <v>104</v>
      </c>
      <c r="E167" s="37">
        <v>51.6</v>
      </c>
      <c r="F167" s="17"/>
      <c r="G167" s="16" t="str">
        <f t="shared" si="7"/>
        <v/>
      </c>
      <c r="H167" s="33" t="s">
        <v>13</v>
      </c>
      <c r="I167" s="33">
        <v>15</v>
      </c>
    </row>
    <row r="168" spans="1:9" ht="60">
      <c r="A168" s="41" t="s">
        <v>106</v>
      </c>
      <c r="B168" s="40"/>
      <c r="C168" s="39" t="s">
        <v>105</v>
      </c>
      <c r="D168" s="38" t="s">
        <v>104</v>
      </c>
      <c r="E168" s="37">
        <v>61</v>
      </c>
      <c r="F168" s="17"/>
      <c r="G168" s="16" t="str">
        <f t="shared" si="7"/>
        <v/>
      </c>
      <c r="H168" s="33" t="s">
        <v>13</v>
      </c>
      <c r="I168" s="33">
        <v>16</v>
      </c>
    </row>
    <row r="169" spans="1:9" ht="12.75">
      <c r="A169" s="41" t="s">
        <v>103</v>
      </c>
      <c r="B169" s="40"/>
      <c r="C169" s="39" t="s">
        <v>102</v>
      </c>
      <c r="D169" s="38" t="s">
        <v>33</v>
      </c>
      <c r="E169" s="37">
        <v>174</v>
      </c>
      <c r="F169" s="17"/>
      <c r="G169" s="16" t="str">
        <f t="shared" si="7"/>
        <v/>
      </c>
      <c r="H169" s="33" t="s">
        <v>13</v>
      </c>
      <c r="I169" s="33">
        <v>17</v>
      </c>
    </row>
    <row r="170" spans="1:9" ht="60">
      <c r="A170" s="41" t="s">
        <v>101</v>
      </c>
      <c r="B170" s="40"/>
      <c r="C170" s="39" t="s">
        <v>100</v>
      </c>
      <c r="D170" s="38" t="s">
        <v>89</v>
      </c>
      <c r="E170" s="37">
        <v>1470</v>
      </c>
      <c r="F170" s="17"/>
      <c r="G170" s="16" t="str">
        <f t="shared" si="7"/>
        <v/>
      </c>
      <c r="H170" s="33" t="s">
        <v>13</v>
      </c>
      <c r="I170" s="33">
        <v>18</v>
      </c>
    </row>
    <row r="171" spans="1:9" ht="24">
      <c r="A171" s="41" t="s">
        <v>99</v>
      </c>
      <c r="B171" s="40"/>
      <c r="C171" s="39" t="s">
        <v>98</v>
      </c>
      <c r="D171" s="38" t="s">
        <v>33</v>
      </c>
      <c r="E171" s="37">
        <v>174</v>
      </c>
      <c r="F171" s="17"/>
      <c r="G171" s="16" t="str">
        <f t="shared" si="7"/>
        <v/>
      </c>
      <c r="H171" s="33" t="s">
        <v>13</v>
      </c>
      <c r="I171" s="33">
        <v>19</v>
      </c>
    </row>
    <row r="172" spans="1:9" ht="36">
      <c r="A172" s="41" t="s">
        <v>97</v>
      </c>
      <c r="B172" s="40"/>
      <c r="C172" s="39" t="s">
        <v>96</v>
      </c>
      <c r="D172" s="38" t="s">
        <v>89</v>
      </c>
      <c r="E172" s="37">
        <v>129</v>
      </c>
      <c r="F172" s="17"/>
      <c r="G172" s="16" t="str">
        <f t="shared" si="7"/>
        <v/>
      </c>
      <c r="H172" s="33" t="s">
        <v>13</v>
      </c>
      <c r="I172" s="33">
        <v>20</v>
      </c>
    </row>
    <row r="173" spans="1:9" ht="36">
      <c r="A173" s="41" t="s">
        <v>95</v>
      </c>
      <c r="B173" s="40"/>
      <c r="C173" s="39" t="s">
        <v>94</v>
      </c>
      <c r="D173" s="38" t="s">
        <v>89</v>
      </c>
      <c r="E173" s="37">
        <v>129</v>
      </c>
      <c r="F173" s="17"/>
      <c r="G173" s="16" t="str">
        <f t="shared" si="7"/>
        <v/>
      </c>
      <c r="H173" s="33" t="s">
        <v>13</v>
      </c>
      <c r="I173" s="33">
        <v>21</v>
      </c>
    </row>
    <row r="174" spans="1:9" ht="36">
      <c r="A174" s="41" t="s">
        <v>93</v>
      </c>
      <c r="B174" s="40"/>
      <c r="C174" s="39" t="s">
        <v>92</v>
      </c>
      <c r="D174" s="38" t="s">
        <v>89</v>
      </c>
      <c r="E174" s="37">
        <v>129</v>
      </c>
      <c r="F174" s="17"/>
      <c r="G174" s="16" t="str">
        <f t="shared" si="7"/>
        <v/>
      </c>
      <c r="H174" s="33" t="s">
        <v>13</v>
      </c>
      <c r="I174" s="33">
        <v>22</v>
      </c>
    </row>
    <row r="175" spans="1:9" ht="36">
      <c r="A175" s="41" t="s">
        <v>91</v>
      </c>
      <c r="B175" s="40"/>
      <c r="C175" s="39" t="s">
        <v>90</v>
      </c>
      <c r="D175" s="38" t="s">
        <v>89</v>
      </c>
      <c r="E175" s="37">
        <v>1341</v>
      </c>
      <c r="F175" s="17"/>
      <c r="G175" s="16" t="str">
        <f t="shared" si="7"/>
        <v/>
      </c>
      <c r="H175" s="33" t="s">
        <v>13</v>
      </c>
      <c r="I175" s="33">
        <v>23</v>
      </c>
    </row>
    <row r="176" spans="1:9" ht="60">
      <c r="A176" s="41" t="s">
        <v>88</v>
      </c>
      <c r="B176" s="40">
        <v>43111</v>
      </c>
      <c r="C176" s="39" t="s">
        <v>87</v>
      </c>
      <c r="D176" s="38" t="s">
        <v>33</v>
      </c>
      <c r="E176" s="37">
        <v>7</v>
      </c>
      <c r="F176" s="17"/>
      <c r="G176" s="16" t="str">
        <f t="shared" si="7"/>
        <v/>
      </c>
      <c r="H176" s="33" t="s">
        <v>13</v>
      </c>
      <c r="I176" s="33">
        <v>24</v>
      </c>
    </row>
    <row r="177" spans="1:9" ht="60">
      <c r="A177" s="41" t="s">
        <v>86</v>
      </c>
      <c r="B177" s="40">
        <v>43112</v>
      </c>
      <c r="C177" s="39" t="s">
        <v>85</v>
      </c>
      <c r="D177" s="38" t="s">
        <v>33</v>
      </c>
      <c r="E177" s="37">
        <v>660</v>
      </c>
      <c r="F177" s="17"/>
      <c r="G177" s="16" t="str">
        <f t="shared" si="7"/>
        <v/>
      </c>
      <c r="H177" s="33" t="s">
        <v>13</v>
      </c>
      <c r="I177" s="33">
        <v>25</v>
      </c>
    </row>
    <row r="178" spans="1:9" ht="24">
      <c r="A178" s="41" t="s">
        <v>84</v>
      </c>
      <c r="B178" s="40"/>
      <c r="C178" s="39" t="s">
        <v>83</v>
      </c>
      <c r="D178" s="38" t="s">
        <v>33</v>
      </c>
      <c r="E178" s="37">
        <v>63</v>
      </c>
      <c r="F178" s="17"/>
      <c r="G178" s="16" t="str">
        <f t="shared" si="7"/>
        <v/>
      </c>
      <c r="H178" s="33" t="s">
        <v>13</v>
      </c>
      <c r="I178" s="33">
        <v>26</v>
      </c>
    </row>
    <row r="179" spans="1:9" ht="48">
      <c r="A179" s="41" t="s">
        <v>82</v>
      </c>
      <c r="B179" s="40"/>
      <c r="C179" s="20" t="s">
        <v>81</v>
      </c>
      <c r="D179" s="38" t="s">
        <v>36</v>
      </c>
      <c r="E179" s="37">
        <v>1</v>
      </c>
      <c r="F179" s="17"/>
      <c r="G179" s="16" t="str">
        <f t="shared" si="7"/>
        <v/>
      </c>
      <c r="H179" s="33" t="s">
        <v>13</v>
      </c>
      <c r="I179" s="33">
        <v>27</v>
      </c>
    </row>
    <row r="180" spans="1:9" ht="48">
      <c r="A180" s="41" t="s">
        <v>80</v>
      </c>
      <c r="B180" s="40"/>
      <c r="C180" s="39" t="s">
        <v>79</v>
      </c>
      <c r="D180" s="38" t="s">
        <v>36</v>
      </c>
      <c r="E180" s="37">
        <v>3</v>
      </c>
      <c r="F180" s="17"/>
      <c r="G180" s="16" t="str">
        <f t="shared" si="7"/>
        <v/>
      </c>
      <c r="H180" s="33" t="s">
        <v>13</v>
      </c>
      <c r="I180" s="33">
        <v>28</v>
      </c>
    </row>
    <row r="181" spans="1:9" ht="48">
      <c r="A181" s="41" t="s">
        <v>78</v>
      </c>
      <c r="B181" s="40"/>
      <c r="C181" s="39" t="s">
        <v>77</v>
      </c>
      <c r="D181" s="38" t="s">
        <v>36</v>
      </c>
      <c r="E181" s="37">
        <v>9</v>
      </c>
      <c r="F181" s="17"/>
      <c r="G181" s="16" t="str">
        <f t="shared" si="7"/>
        <v/>
      </c>
      <c r="H181" s="33" t="s">
        <v>13</v>
      </c>
      <c r="I181" s="33">
        <v>29</v>
      </c>
    </row>
    <row r="182" spans="1:9" ht="48">
      <c r="A182" s="41" t="s">
        <v>76</v>
      </c>
      <c r="B182" s="40"/>
      <c r="C182" s="39" t="s">
        <v>75</v>
      </c>
      <c r="D182" s="38" t="s">
        <v>36</v>
      </c>
      <c r="E182" s="37">
        <v>4</v>
      </c>
      <c r="F182" s="17"/>
      <c r="G182" s="16" t="str">
        <f t="shared" si="7"/>
        <v/>
      </c>
      <c r="H182" s="33" t="s">
        <v>13</v>
      </c>
      <c r="I182" s="33">
        <v>30</v>
      </c>
    </row>
    <row r="183" spans="1:9" ht="36">
      <c r="A183" s="41" t="s">
        <v>74</v>
      </c>
      <c r="B183" s="40"/>
      <c r="C183" s="39" t="s">
        <v>73</v>
      </c>
      <c r="D183" s="38" t="s">
        <v>36</v>
      </c>
      <c r="E183" s="37">
        <v>2</v>
      </c>
      <c r="F183" s="17"/>
      <c r="G183" s="16" t="str">
        <f t="shared" si="7"/>
        <v/>
      </c>
      <c r="H183" s="33" t="s">
        <v>13</v>
      </c>
      <c r="I183" s="33">
        <v>31</v>
      </c>
    </row>
    <row r="184" spans="1:9" ht="36">
      <c r="A184" s="41" t="s">
        <v>72</v>
      </c>
      <c r="B184" s="40"/>
      <c r="C184" s="39" t="s">
        <v>71</v>
      </c>
      <c r="D184" s="38" t="s">
        <v>36</v>
      </c>
      <c r="E184" s="37">
        <v>1</v>
      </c>
      <c r="F184" s="17"/>
      <c r="G184" s="16" t="str">
        <f t="shared" si="7"/>
        <v/>
      </c>
      <c r="H184" s="33" t="s">
        <v>13</v>
      </c>
      <c r="I184" s="33">
        <v>32</v>
      </c>
    </row>
    <row r="185" spans="1:9" ht="36">
      <c r="A185" s="41" t="s">
        <v>70</v>
      </c>
      <c r="B185" s="40"/>
      <c r="C185" s="39" t="s">
        <v>69</v>
      </c>
      <c r="D185" s="38" t="s">
        <v>36</v>
      </c>
      <c r="E185" s="37">
        <v>1</v>
      </c>
      <c r="F185" s="17"/>
      <c r="G185" s="16" t="str">
        <f t="shared" si="7"/>
        <v/>
      </c>
      <c r="H185" s="33" t="s">
        <v>13</v>
      </c>
      <c r="I185" s="33">
        <v>33</v>
      </c>
    </row>
    <row r="186" spans="1:9" ht="36">
      <c r="A186" s="41" t="s">
        <v>68</v>
      </c>
      <c r="B186" s="40">
        <v>44662</v>
      </c>
      <c r="C186" s="39" t="s">
        <v>67</v>
      </c>
      <c r="D186" s="38" t="s">
        <v>36</v>
      </c>
      <c r="E186" s="37">
        <v>20</v>
      </c>
      <c r="F186" s="17"/>
      <c r="G186" s="16" t="str">
        <f t="shared" si="7"/>
        <v/>
      </c>
      <c r="H186" s="33" t="s">
        <v>13</v>
      </c>
      <c r="I186" s="33">
        <v>34</v>
      </c>
    </row>
    <row r="187" spans="1:9" ht="24">
      <c r="A187" s="41" t="s">
        <v>66</v>
      </c>
      <c r="B187" s="40"/>
      <c r="C187" s="39" t="s">
        <v>65</v>
      </c>
      <c r="D187" s="38" t="s">
        <v>36</v>
      </c>
      <c r="E187" s="37">
        <v>1</v>
      </c>
      <c r="F187" s="17"/>
      <c r="G187" s="16" t="str">
        <f t="shared" si="7"/>
        <v/>
      </c>
      <c r="H187" s="33" t="s">
        <v>13</v>
      </c>
      <c r="I187" s="33">
        <v>35</v>
      </c>
    </row>
    <row r="188" spans="1:9" ht="48">
      <c r="A188" s="41" t="s">
        <v>64</v>
      </c>
      <c r="B188" s="40"/>
      <c r="C188" s="39" t="s">
        <v>63</v>
      </c>
      <c r="D188" s="38" t="s">
        <v>33</v>
      </c>
      <c r="E188" s="37">
        <v>667</v>
      </c>
      <c r="F188" s="17"/>
      <c r="G188" s="16" t="str">
        <f t="shared" si="7"/>
        <v/>
      </c>
      <c r="H188" s="33" t="s">
        <v>13</v>
      </c>
      <c r="I188" s="33">
        <v>36</v>
      </c>
    </row>
    <row r="189" spans="1:9" ht="36">
      <c r="A189" s="41" t="s">
        <v>62</v>
      </c>
      <c r="B189" s="40"/>
      <c r="C189" s="39" t="s">
        <v>61</v>
      </c>
      <c r="D189" s="38" t="s">
        <v>36</v>
      </c>
      <c r="E189" s="37">
        <v>20</v>
      </c>
      <c r="F189" s="17"/>
      <c r="G189" s="16" t="str">
        <f t="shared" si="7"/>
        <v/>
      </c>
      <c r="H189" s="33" t="s">
        <v>13</v>
      </c>
      <c r="I189" s="33">
        <v>37</v>
      </c>
    </row>
    <row r="190" spans="1:9" ht="12.75">
      <c r="A190" s="36"/>
      <c r="B190" s="35"/>
      <c r="C190" s="35"/>
      <c r="D190" s="35"/>
      <c r="E190" s="34" t="s">
        <v>32</v>
      </c>
      <c r="F190" s="13" t="s">
        <v>31</v>
      </c>
      <c r="G190" s="13" t="str">
        <f>IF(SUM(G152:G189)=0,"",SUM(G152:G189))</f>
        <v/>
      </c>
      <c r="H190" s="33"/>
      <c r="I190" s="33"/>
    </row>
    <row r="191" spans="1:9" ht="12.75"/>
    <row r="192" spans="1:9" ht="15.75">
      <c r="A192" s="11" t="s">
        <v>11</v>
      </c>
      <c r="B192" s="169" t="s">
        <v>10</v>
      </c>
      <c r="C192" s="169"/>
      <c r="D192" s="169"/>
      <c r="E192" s="169"/>
      <c r="F192" s="169"/>
      <c r="G192" s="169"/>
      <c r="H192" s="27">
        <v>8</v>
      </c>
      <c r="I192" s="26" t="s">
        <v>11</v>
      </c>
    </row>
    <row r="193" spans="1:9" ht="12.75">
      <c r="A193" s="8"/>
      <c r="B193" s="8"/>
      <c r="C193" s="8"/>
      <c r="D193" s="8"/>
      <c r="E193" s="8"/>
      <c r="F193" s="8"/>
      <c r="G193" s="8"/>
      <c r="H193" s="24"/>
      <c r="I193" s="24"/>
    </row>
    <row r="194" spans="1:9" ht="22.5">
      <c r="A194" s="25" t="s">
        <v>49</v>
      </c>
      <c r="B194" s="25" t="s">
        <v>48</v>
      </c>
      <c r="C194" s="25" t="s">
        <v>47</v>
      </c>
      <c r="D194" s="25" t="s">
        <v>46</v>
      </c>
      <c r="E194" s="25" t="s">
        <v>45</v>
      </c>
      <c r="F194" s="25" t="s">
        <v>44</v>
      </c>
      <c r="G194" s="25" t="s">
        <v>26</v>
      </c>
      <c r="H194" s="23" t="s">
        <v>11</v>
      </c>
      <c r="I194" s="23"/>
    </row>
    <row r="195" spans="1:9" ht="12.75">
      <c r="A195" s="32" t="s">
        <v>60</v>
      </c>
      <c r="B195" s="21"/>
      <c r="C195" s="20" t="s">
        <v>59</v>
      </c>
      <c r="D195" s="19"/>
      <c r="E195" s="18"/>
      <c r="F195" s="31"/>
      <c r="G195" s="16">
        <f>'4-1 popis F1'!H59</f>
        <v>0</v>
      </c>
      <c r="H195" s="12" t="s">
        <v>11</v>
      </c>
      <c r="I195" s="12">
        <v>1</v>
      </c>
    </row>
    <row r="196" spans="1:9" ht="24">
      <c r="A196" s="32" t="s">
        <v>58</v>
      </c>
      <c r="B196" s="21"/>
      <c r="C196" s="20" t="s">
        <v>57</v>
      </c>
      <c r="D196" s="19"/>
      <c r="E196" s="18"/>
      <c r="F196" s="31"/>
      <c r="G196" s="16">
        <f>'4-2 popis F1'!H48</f>
        <v>0</v>
      </c>
      <c r="H196" s="12" t="s">
        <v>11</v>
      </c>
      <c r="I196" s="12">
        <v>2</v>
      </c>
    </row>
    <row r="197" spans="1:9" ht="12.75">
      <c r="A197" s="30"/>
      <c r="B197" s="30"/>
      <c r="C197" s="30"/>
      <c r="D197" s="30"/>
      <c r="E197" s="29" t="s">
        <v>50</v>
      </c>
      <c r="F197" s="13" t="s">
        <v>31</v>
      </c>
      <c r="G197" s="13" t="str">
        <f>IF(SUM(G195:G196)=0,"",SUM(G195:G196))</f>
        <v/>
      </c>
      <c r="H197" s="12"/>
      <c r="I197" s="12"/>
    </row>
    <row r="198" spans="1:9" ht="12.75"/>
    <row r="199" spans="1:9" ht="15.75">
      <c r="A199" s="11" t="s">
        <v>9</v>
      </c>
      <c r="B199" s="169" t="s">
        <v>8</v>
      </c>
      <c r="C199" s="169"/>
      <c r="D199" s="169"/>
      <c r="E199" s="169"/>
      <c r="F199" s="169"/>
      <c r="G199" s="169"/>
      <c r="H199" s="28">
        <v>9</v>
      </c>
      <c r="I199" s="26" t="s">
        <v>9</v>
      </c>
    </row>
    <row r="200" spans="1:9" ht="12.75">
      <c r="A200" s="8"/>
      <c r="B200" s="8"/>
      <c r="C200" s="8"/>
      <c r="D200" s="8"/>
      <c r="E200" s="8"/>
      <c r="F200" s="8"/>
      <c r="G200" s="8"/>
      <c r="H200" s="24"/>
      <c r="I200" s="24"/>
    </row>
    <row r="201" spans="1:9" ht="22.5">
      <c r="A201" s="25" t="s">
        <v>49</v>
      </c>
      <c r="B201" s="25" t="s">
        <v>48</v>
      </c>
      <c r="C201" s="25" t="s">
        <v>47</v>
      </c>
      <c r="D201" s="25" t="s">
        <v>46</v>
      </c>
      <c r="E201" s="25" t="s">
        <v>45</v>
      </c>
      <c r="F201" s="25" t="s">
        <v>44</v>
      </c>
      <c r="G201" s="25" t="s">
        <v>26</v>
      </c>
      <c r="H201" s="23"/>
      <c r="I201" s="23"/>
    </row>
    <row r="202" spans="1:9" ht="60">
      <c r="A202" s="22" t="s">
        <v>56</v>
      </c>
      <c r="B202" s="21"/>
      <c r="C202" s="20" t="s">
        <v>55</v>
      </c>
      <c r="D202" s="19" t="s">
        <v>33</v>
      </c>
      <c r="E202" s="18">
        <v>20</v>
      </c>
      <c r="F202" s="17"/>
      <c r="G202" s="16" t="str">
        <f>IF(F202="","",ROUND(E202*F202,2))</f>
        <v/>
      </c>
      <c r="H202" s="12" t="s">
        <v>9</v>
      </c>
      <c r="I202" s="12">
        <v>1</v>
      </c>
    </row>
    <row r="203" spans="1:9" ht="60">
      <c r="A203" s="22" t="s">
        <v>54</v>
      </c>
      <c r="B203" s="21"/>
      <c r="C203" s="20" t="s">
        <v>53</v>
      </c>
      <c r="D203" s="19" t="s">
        <v>33</v>
      </c>
      <c r="E203" s="18">
        <v>3</v>
      </c>
      <c r="F203" s="17"/>
      <c r="G203" s="16" t="str">
        <f>IF(F203="","",ROUND(E203*F203,2))</f>
        <v/>
      </c>
      <c r="H203" s="12" t="s">
        <v>9</v>
      </c>
      <c r="I203" s="12">
        <v>2</v>
      </c>
    </row>
    <row r="204" spans="1:9" ht="60">
      <c r="A204" s="22" t="s">
        <v>52</v>
      </c>
      <c r="B204" s="21"/>
      <c r="C204" s="20" t="s">
        <v>51</v>
      </c>
      <c r="D204" s="19" t="s">
        <v>33</v>
      </c>
      <c r="E204" s="18">
        <v>9</v>
      </c>
      <c r="F204" s="17"/>
      <c r="G204" s="16" t="str">
        <f>IF(F204="","",ROUND(E204*F204,2))</f>
        <v/>
      </c>
      <c r="H204" s="12" t="s">
        <v>9</v>
      </c>
      <c r="I204" s="12">
        <v>3</v>
      </c>
    </row>
    <row r="205" spans="1:9" ht="12.75">
      <c r="A205" s="15"/>
      <c r="B205" s="4"/>
      <c r="C205" s="4"/>
      <c r="D205" s="4"/>
      <c r="E205" s="14" t="s">
        <v>50</v>
      </c>
      <c r="F205" s="13" t="s">
        <v>31</v>
      </c>
      <c r="G205" s="13" t="str">
        <f>IF(SUM(G202:G204)=0,"",SUM(G202:G204))</f>
        <v/>
      </c>
      <c r="H205" s="12"/>
      <c r="I205" s="12"/>
    </row>
    <row r="206" spans="1:9" ht="12.75"/>
    <row r="207" spans="1:9" ht="15.75">
      <c r="A207" s="11" t="s">
        <v>30</v>
      </c>
      <c r="B207" s="10" t="s">
        <v>29</v>
      </c>
      <c r="C207" s="9"/>
      <c r="D207" s="9"/>
      <c r="E207" s="9"/>
      <c r="F207" s="9"/>
      <c r="G207" s="9"/>
    </row>
    <row r="208" spans="1:9" ht="12.75">
      <c r="A208" s="8"/>
      <c r="B208" s="8"/>
      <c r="C208" s="8"/>
      <c r="D208" s="8"/>
      <c r="E208" s="8"/>
      <c r="F208" s="8"/>
      <c r="G208" s="8"/>
    </row>
    <row r="209" spans="1:7" ht="22.5">
      <c r="A209" s="6" t="s">
        <v>28</v>
      </c>
      <c r="B209" s="6"/>
      <c r="C209" s="6" t="s">
        <v>27</v>
      </c>
      <c r="D209" s="6"/>
      <c r="E209" s="6"/>
      <c r="F209" s="7"/>
      <c r="G209" s="6" t="s">
        <v>26</v>
      </c>
    </row>
    <row r="210" spans="1:7" ht="12.75">
      <c r="A210" s="4" t="s">
        <v>25</v>
      </c>
      <c r="B210" s="4" t="s">
        <v>24</v>
      </c>
      <c r="C210" s="4"/>
      <c r="D210" s="4"/>
      <c r="E210" s="4"/>
      <c r="F210" s="4"/>
      <c r="G210" s="5" t="str">
        <f>G24</f>
        <v/>
      </c>
    </row>
    <row r="211" spans="1:7" ht="12.75">
      <c r="A211" s="4" t="s">
        <v>23</v>
      </c>
      <c r="B211" s="4" t="s">
        <v>22</v>
      </c>
      <c r="C211" s="4"/>
      <c r="D211" s="4"/>
      <c r="E211" s="4"/>
      <c r="F211" s="4"/>
      <c r="G211" s="5" t="str">
        <f>G37</f>
        <v/>
      </c>
    </row>
    <row r="212" spans="1:7" ht="12.75">
      <c r="A212" s="4" t="s">
        <v>21</v>
      </c>
      <c r="B212" s="4" t="s">
        <v>20</v>
      </c>
      <c r="C212" s="4"/>
      <c r="D212" s="4"/>
      <c r="E212" s="4"/>
      <c r="F212" s="4"/>
      <c r="G212" s="5" t="str">
        <f>G55</f>
        <v/>
      </c>
    </row>
    <row r="213" spans="1:7" ht="12.75">
      <c r="A213" s="4" t="s">
        <v>19</v>
      </c>
      <c r="B213" s="4" t="s">
        <v>18</v>
      </c>
      <c r="C213" s="4"/>
      <c r="D213" s="4"/>
      <c r="E213" s="4"/>
      <c r="F213" s="4"/>
      <c r="G213" s="5" t="str">
        <f>G83</f>
        <v/>
      </c>
    </row>
    <row r="214" spans="1:7" ht="12.75">
      <c r="A214" s="4" t="s">
        <v>17</v>
      </c>
      <c r="B214" s="4" t="s">
        <v>16</v>
      </c>
      <c r="C214" s="4"/>
      <c r="D214" s="4"/>
      <c r="E214" s="4"/>
      <c r="F214" s="4"/>
      <c r="G214" s="5" t="str">
        <f>G101</f>
        <v/>
      </c>
    </row>
    <row r="215" spans="1:7" ht="12.75" hidden="1">
      <c r="A215" s="4" t="s">
        <v>15</v>
      </c>
      <c r="B215" s="4" t="s">
        <v>14</v>
      </c>
      <c r="C215" s="4"/>
      <c r="D215" s="4"/>
      <c r="E215" s="4"/>
      <c r="F215" s="4"/>
      <c r="G215" s="5">
        <v>0</v>
      </c>
    </row>
    <row r="216" spans="1:7" ht="12.75" hidden="1">
      <c r="A216" s="4" t="s">
        <v>13</v>
      </c>
      <c r="B216" s="4" t="s">
        <v>12</v>
      </c>
      <c r="C216" s="4"/>
      <c r="D216" s="4"/>
      <c r="E216" s="4"/>
      <c r="F216" s="4"/>
      <c r="G216" s="5">
        <v>0</v>
      </c>
    </row>
    <row r="217" spans="1:7" ht="12.75">
      <c r="A217" s="4" t="s">
        <v>11</v>
      </c>
      <c r="B217" s="4" t="s">
        <v>10</v>
      </c>
      <c r="C217" s="4"/>
      <c r="D217" s="4"/>
      <c r="E217" s="4"/>
      <c r="F217" s="4"/>
      <c r="G217" s="5" t="str">
        <f>G197</f>
        <v/>
      </c>
    </row>
    <row r="218" spans="1:7" ht="12.75">
      <c r="A218" s="4" t="s">
        <v>9</v>
      </c>
      <c r="B218" s="4" t="s">
        <v>8</v>
      </c>
      <c r="C218" s="4"/>
      <c r="D218" s="4"/>
      <c r="E218" s="4"/>
      <c r="F218" s="4"/>
      <c r="G218" s="5" t="str">
        <f>G205</f>
        <v/>
      </c>
    </row>
    <row r="219" spans="1:7" ht="12.75">
      <c r="A219" s="4"/>
      <c r="B219" s="4" t="s">
        <v>5</v>
      </c>
      <c r="C219" s="4"/>
      <c r="D219" s="4"/>
      <c r="E219" s="4"/>
      <c r="F219" s="4"/>
      <c r="G219" s="2">
        <f>IF(SUM(G210:G218)=0,0,ROUND(SUM(G210:G218),2))</f>
        <v>0</v>
      </c>
    </row>
    <row r="220" spans="1:7" ht="12.75">
      <c r="A220" s="4"/>
      <c r="B220" s="4" t="s">
        <v>472</v>
      </c>
      <c r="C220" s="4"/>
      <c r="D220" s="175">
        <v>0</v>
      </c>
      <c r="E220" s="3" t="s">
        <v>1</v>
      </c>
      <c r="F220" s="4"/>
      <c r="G220" s="2">
        <f>IF(G219="","",ROUND(G219*D220/100,2))</f>
        <v>0</v>
      </c>
    </row>
    <row r="221" spans="1:7" ht="12.75">
      <c r="A221" s="4"/>
      <c r="B221" s="4" t="s">
        <v>475</v>
      </c>
      <c r="C221" s="4"/>
      <c r="D221" s="4"/>
      <c r="E221" s="4"/>
      <c r="F221" s="4"/>
      <c r="G221" s="2">
        <f>IF(G219="","",G219-G220)</f>
        <v>0</v>
      </c>
    </row>
    <row r="222" spans="1:7" ht="12.75">
      <c r="A222" s="4"/>
      <c r="B222" s="3" t="s">
        <v>4</v>
      </c>
      <c r="C222" s="3"/>
      <c r="D222" s="3">
        <v>5</v>
      </c>
      <c r="E222" s="3" t="s">
        <v>1</v>
      </c>
      <c r="F222" s="3"/>
      <c r="G222" s="2">
        <f>IF(G221="","",ROUND(G221*D222/100,2))</f>
        <v>0</v>
      </c>
    </row>
    <row r="223" spans="1:7" ht="12.75">
      <c r="A223" s="4"/>
      <c r="B223" s="3" t="s">
        <v>3</v>
      </c>
      <c r="C223" s="3"/>
      <c r="D223" s="3"/>
      <c r="E223" s="3"/>
      <c r="F223" s="3"/>
      <c r="G223" s="2">
        <f>IF(G221="","",G221+G222)</f>
        <v>0</v>
      </c>
    </row>
    <row r="224" spans="1:7" ht="12.75">
      <c r="A224" s="4"/>
      <c r="B224" s="3" t="s">
        <v>2</v>
      </c>
      <c r="C224" s="3"/>
      <c r="D224" s="3">
        <v>22</v>
      </c>
      <c r="E224" s="3" t="s">
        <v>1</v>
      </c>
      <c r="F224" s="3"/>
      <c r="G224" s="2">
        <f>IF(G223="","",ROUND(G223*D224/100,2))</f>
        <v>0</v>
      </c>
    </row>
    <row r="225" spans="1:7" ht="12.75">
      <c r="A225" s="4"/>
      <c r="B225" s="3" t="s">
        <v>0</v>
      </c>
      <c r="C225" s="3"/>
      <c r="D225" s="3"/>
      <c r="E225" s="3"/>
      <c r="F225" s="3"/>
      <c r="G225" s="2">
        <f>IF(G223="","",G223+G224)</f>
        <v>0</v>
      </c>
    </row>
    <row r="226" spans="1:7" ht="12.75">
      <c r="A226" s="157"/>
      <c r="B226" s="158"/>
      <c r="C226" s="158"/>
      <c r="D226" s="158"/>
      <c r="E226" s="158"/>
      <c r="F226" s="158"/>
      <c r="G226" s="159"/>
    </row>
    <row r="227" spans="1:7" ht="22.5">
      <c r="A227" s="6" t="s">
        <v>28</v>
      </c>
      <c r="B227" s="6"/>
      <c r="C227" s="6" t="s">
        <v>27</v>
      </c>
      <c r="D227" s="6"/>
      <c r="E227" s="6"/>
      <c r="F227" s="7"/>
      <c r="G227" s="6" t="s">
        <v>26</v>
      </c>
    </row>
    <row r="228" spans="1:7" ht="12.75">
      <c r="A228" s="4" t="s">
        <v>15</v>
      </c>
      <c r="B228" s="4" t="s">
        <v>14</v>
      </c>
      <c r="C228" s="4"/>
      <c r="D228" s="4"/>
      <c r="E228" s="4"/>
      <c r="F228" s="4"/>
      <c r="G228" s="5" t="str">
        <f>G147</f>
        <v/>
      </c>
    </row>
    <row r="229" spans="1:7" ht="12.75">
      <c r="A229" s="4" t="s">
        <v>13</v>
      </c>
      <c r="B229" s="4" t="s">
        <v>12</v>
      </c>
      <c r="C229" s="4"/>
      <c r="D229" s="4"/>
      <c r="E229" s="4"/>
      <c r="F229" s="4"/>
      <c r="G229" s="5" t="str">
        <f>G190</f>
        <v/>
      </c>
    </row>
    <row r="230" spans="1:7" ht="12.75">
      <c r="A230" s="4"/>
      <c r="B230" s="4" t="s">
        <v>5</v>
      </c>
      <c r="C230" s="4"/>
      <c r="D230" s="4"/>
      <c r="E230" s="4"/>
      <c r="F230" s="4"/>
      <c r="G230" s="2">
        <f>IF(SUM(G228:G229)=0,0,ROUND(SUM(G228:G229),2))</f>
        <v>0</v>
      </c>
    </row>
    <row r="231" spans="1:7" ht="12.75">
      <c r="A231" s="4"/>
      <c r="B231" s="4" t="s">
        <v>472</v>
      </c>
      <c r="C231" s="4"/>
      <c r="D231" s="175">
        <v>0</v>
      </c>
      <c r="E231" s="3" t="s">
        <v>1</v>
      </c>
      <c r="F231" s="4"/>
      <c r="G231" s="2">
        <f>IF(G230="","",ROUND(G230*D231/100,2))</f>
        <v>0</v>
      </c>
    </row>
    <row r="232" spans="1:7" ht="12.75">
      <c r="A232" s="4"/>
      <c r="B232" s="4" t="s">
        <v>475</v>
      </c>
      <c r="C232" s="4"/>
      <c r="D232" s="4"/>
      <c r="E232" s="4"/>
      <c r="F232" s="4"/>
      <c r="G232" s="2">
        <f>IF(G230="","",G230-G231)</f>
        <v>0</v>
      </c>
    </row>
    <row r="233" spans="1:7" ht="12.75">
      <c r="A233" s="4"/>
      <c r="B233" s="3" t="s">
        <v>4</v>
      </c>
      <c r="C233" s="3"/>
      <c r="D233" s="3">
        <v>5</v>
      </c>
      <c r="E233" s="3" t="s">
        <v>1</v>
      </c>
      <c r="F233" s="3"/>
      <c r="G233" s="2">
        <f>IF(G232="","",ROUND(G232*D233/100,2))</f>
        <v>0</v>
      </c>
    </row>
    <row r="234" spans="1:7" ht="12.75">
      <c r="A234" s="4"/>
      <c r="B234" s="3" t="s">
        <v>3</v>
      </c>
      <c r="C234" s="3"/>
      <c r="D234" s="3"/>
      <c r="E234" s="3"/>
      <c r="F234" s="3"/>
      <c r="G234" s="2">
        <f>IF(G232="","",G232+G233)</f>
        <v>0</v>
      </c>
    </row>
    <row r="235" spans="1:7" ht="12.75">
      <c r="A235" s="4"/>
      <c r="B235" s="3" t="s">
        <v>471</v>
      </c>
      <c r="C235" s="3"/>
      <c r="D235" s="3">
        <v>0</v>
      </c>
      <c r="E235" s="3" t="s">
        <v>1</v>
      </c>
      <c r="F235" s="3"/>
      <c r="G235" s="2">
        <f>IF(G234="","",ROUND(G234*D235/100,2))</f>
        <v>0</v>
      </c>
    </row>
    <row r="236" spans="1:7" ht="12.75">
      <c r="A236" s="4"/>
      <c r="B236" s="3" t="s">
        <v>0</v>
      </c>
      <c r="C236" s="3"/>
      <c r="D236" s="3"/>
      <c r="E236" s="3"/>
      <c r="F236" s="3"/>
      <c r="G236" s="2">
        <f>IF(G234="","",G234+G235)</f>
        <v>0</v>
      </c>
    </row>
    <row r="237" spans="1:7" ht="12.75">
      <c r="A237" s="157"/>
      <c r="B237" s="158"/>
      <c r="C237" s="158"/>
      <c r="D237" s="158"/>
      <c r="E237" s="158"/>
      <c r="F237" s="158"/>
      <c r="G237" s="159"/>
    </row>
    <row r="238" spans="1:7" ht="15.75">
      <c r="A238" s="11" t="s">
        <v>466</v>
      </c>
      <c r="B238" s="10" t="s">
        <v>467</v>
      </c>
      <c r="C238" s="9"/>
      <c r="D238" s="9"/>
      <c r="E238" s="9"/>
      <c r="F238" s="9"/>
      <c r="G238" s="9"/>
    </row>
    <row r="239" spans="1:7" ht="12.75">
      <c r="A239" s="8"/>
      <c r="B239" s="8"/>
      <c r="C239" s="8"/>
      <c r="D239" s="8"/>
      <c r="E239" s="8"/>
      <c r="F239" s="8"/>
      <c r="G239" s="8"/>
    </row>
    <row r="240" spans="1:7" ht="12.75">
      <c r="A240" s="4"/>
      <c r="B240" s="4" t="s">
        <v>474</v>
      </c>
      <c r="C240" s="4"/>
      <c r="D240" s="4"/>
      <c r="E240" s="4"/>
      <c r="F240" s="4"/>
      <c r="G240" s="2">
        <f>G221+G232</f>
        <v>0</v>
      </c>
    </row>
    <row r="241" spans="1:7" ht="12.75">
      <c r="A241" s="4"/>
      <c r="B241" s="3" t="s">
        <v>4</v>
      </c>
      <c r="C241" s="3"/>
      <c r="D241" s="3"/>
      <c r="E241" s="3"/>
      <c r="F241" s="3"/>
      <c r="G241" s="2">
        <f>G222+G233</f>
        <v>0</v>
      </c>
    </row>
    <row r="242" spans="1:7" ht="12.75">
      <c r="A242" s="4"/>
      <c r="B242" s="3" t="s">
        <v>3</v>
      </c>
      <c r="C242" s="3"/>
      <c r="D242" s="3"/>
      <c r="E242" s="3"/>
      <c r="F242" s="3"/>
      <c r="G242" s="2">
        <f>G223+G234</f>
        <v>0</v>
      </c>
    </row>
    <row r="243" spans="1:7" ht="12.75">
      <c r="A243" s="4"/>
      <c r="B243" s="3" t="s">
        <v>468</v>
      </c>
      <c r="C243" s="3"/>
      <c r="D243" s="3">
        <v>22</v>
      </c>
      <c r="E243" s="3" t="s">
        <v>1</v>
      </c>
      <c r="F243" s="160">
        <f>G223</f>
        <v>0</v>
      </c>
      <c r="G243" s="2">
        <f>G224</f>
        <v>0</v>
      </c>
    </row>
    <row r="244" spans="1:7" ht="12.75">
      <c r="A244" s="4"/>
      <c r="B244" s="3" t="s">
        <v>468</v>
      </c>
      <c r="C244" s="3"/>
      <c r="D244" s="3">
        <v>0</v>
      </c>
      <c r="E244" s="3" t="s">
        <v>1</v>
      </c>
      <c r="F244" s="160">
        <f>G234</f>
        <v>0</v>
      </c>
      <c r="G244" s="2">
        <f>G235</f>
        <v>0</v>
      </c>
    </row>
    <row r="245" spans="1:7" ht="12.75">
      <c r="A245" s="4"/>
      <c r="B245" s="3" t="s">
        <v>469</v>
      </c>
      <c r="C245" s="3"/>
      <c r="D245" s="3"/>
      <c r="E245" s="3"/>
      <c r="F245" s="3"/>
      <c r="G245" s="2">
        <f>G225+G236</f>
        <v>0</v>
      </c>
    </row>
  </sheetData>
  <sheetProtection password="CB71" sheet="1" objects="1" scenarios="1"/>
  <mergeCells count="12">
    <mergeCell ref="B192:G192"/>
    <mergeCell ref="B199:G199"/>
    <mergeCell ref="C3:G3"/>
    <mergeCell ref="C4:G4"/>
    <mergeCell ref="A7:G7"/>
    <mergeCell ref="B9:G9"/>
    <mergeCell ref="B26:G26"/>
    <mergeCell ref="B39:G39"/>
    <mergeCell ref="B57:G57"/>
    <mergeCell ref="B85:G85"/>
    <mergeCell ref="B103:G103"/>
    <mergeCell ref="B149:G149"/>
  </mergeCells>
  <pageMargins left="0.70866141732283472" right="0.70866141732283472" top="0.74803149606299213" bottom="0.74803149606299213" header="0.31496062992125984" footer="0.31496062992125984"/>
  <pageSetup paperSize="9" orientation="portrait" r:id="rId1"/>
  <headerFooter>
    <oddHeader>&amp;C&amp;G</oddHeader>
    <oddFooter>&amp;C&amp;P/&amp;N</oddFooter>
  </headerFooter>
  <rowBreaks count="3" manualBreakCount="3">
    <brk id="25" max="16383" man="1"/>
    <brk id="148" max="16383" man="1"/>
    <brk id="206" max="6" man="1"/>
  </rowBreaks>
  <legacyDrawingHF r:id="rId2"/>
</worksheet>
</file>

<file path=xl/worksheets/sheet3.xml><?xml version="1.0" encoding="utf-8"?>
<worksheet xmlns="http://schemas.openxmlformats.org/spreadsheetml/2006/main" xmlns:r="http://schemas.openxmlformats.org/officeDocument/2006/relationships">
  <dimension ref="A1:O76"/>
  <sheetViews>
    <sheetView tabSelected="1" view="pageBreakPreview" zoomScale="140" zoomScaleSheetLayoutView="140" workbookViewId="0">
      <selection activeCell="A18" sqref="A18:XFD23"/>
    </sheetView>
  </sheetViews>
  <sheetFormatPr defaultColWidth="0" defaultRowHeight="14.25" zeroHeight="1"/>
  <cols>
    <col min="1" max="1" width="0.85546875" style="65" customWidth="1"/>
    <col min="2" max="2" width="4.28515625" style="67" customWidth="1"/>
    <col min="3" max="3" width="33.42578125" style="65" customWidth="1"/>
    <col min="4" max="4" width="12.28515625" style="65" customWidth="1"/>
    <col min="5" max="5" width="7.140625" style="67" customWidth="1"/>
    <col min="6" max="6" width="6.5703125" style="67" customWidth="1"/>
    <col min="7" max="7" width="12.5703125" style="66" customWidth="1"/>
    <col min="8" max="8" width="14.7109375" style="66" customWidth="1"/>
    <col min="9" max="9" width="12.7109375" style="65" hidden="1" customWidth="1"/>
    <col min="10" max="11" width="0" style="65" hidden="1" customWidth="1"/>
    <col min="12" max="12" width="33.5703125" style="65" hidden="1" customWidth="1"/>
    <col min="13" max="16384" width="0" style="65" hidden="1"/>
  </cols>
  <sheetData>
    <row r="1" spans="1:15" ht="21">
      <c r="B1" s="126" t="s">
        <v>417</v>
      </c>
    </row>
    <row r="2" spans="1:15" ht="21">
      <c r="B2" s="126" t="s">
        <v>416</v>
      </c>
    </row>
    <row r="3" spans="1:15"/>
    <row r="4" spans="1:15" ht="47.25" customHeight="1">
      <c r="C4" s="124" t="s">
        <v>363</v>
      </c>
      <c r="D4" s="174" t="s">
        <v>415</v>
      </c>
      <c r="E4" s="174"/>
      <c r="F4" s="174"/>
      <c r="G4" s="174"/>
      <c r="H4" s="174"/>
    </row>
    <row r="5" spans="1:15" ht="32.25" customHeight="1">
      <c r="C5" s="124" t="s">
        <v>361</v>
      </c>
      <c r="D5" s="174" t="s">
        <v>414</v>
      </c>
      <c r="E5" s="174"/>
      <c r="F5" s="174"/>
      <c r="G5" s="174"/>
      <c r="H5" s="174"/>
    </row>
    <row r="6" spans="1:15" ht="15.75">
      <c r="C6" s="124" t="s">
        <v>413</v>
      </c>
      <c r="D6" s="125" t="s">
        <v>358</v>
      </c>
    </row>
    <row r="7" spans="1:15" ht="15.75">
      <c r="C7" s="124" t="s">
        <v>412</v>
      </c>
      <c r="D7" s="125" t="s">
        <v>411</v>
      </c>
    </row>
    <row r="8" spans="1:15" ht="15.75">
      <c r="C8" s="124" t="s">
        <v>410</v>
      </c>
      <c r="D8" s="123" t="s">
        <v>409</v>
      </c>
    </row>
    <row r="9" spans="1:15" s="117" customFormat="1" ht="15.75" customHeight="1">
      <c r="A9" s="118"/>
      <c r="B9" s="171"/>
      <c r="C9" s="172"/>
      <c r="D9" s="172"/>
      <c r="E9" s="172"/>
      <c r="F9" s="172"/>
      <c r="G9" s="96"/>
      <c r="H9" s="96"/>
      <c r="I9" s="65"/>
      <c r="J9" s="65"/>
      <c r="K9" s="65"/>
      <c r="L9" s="65"/>
      <c r="M9" s="65"/>
      <c r="N9" s="65"/>
      <c r="O9" s="65"/>
    </row>
    <row r="10" spans="1:15" s="73" customFormat="1" ht="15.75">
      <c r="A10" s="77"/>
      <c r="B10" s="171" t="s">
        <v>408</v>
      </c>
      <c r="C10" s="171"/>
      <c r="D10" s="171"/>
      <c r="E10" s="171"/>
      <c r="F10" s="171"/>
      <c r="G10" s="74"/>
      <c r="H10" s="74"/>
      <c r="I10" s="65"/>
      <c r="J10" s="65"/>
      <c r="K10" s="65"/>
      <c r="L10" s="65"/>
      <c r="M10" s="65"/>
      <c r="N10" s="65"/>
      <c r="O10" s="65"/>
    </row>
    <row r="11" spans="1:15" s="68" customFormat="1">
      <c r="A11" s="72"/>
      <c r="B11" s="71"/>
      <c r="C11" s="72"/>
      <c r="D11" s="72"/>
      <c r="E11" s="71"/>
      <c r="F11" s="71"/>
      <c r="G11" s="70"/>
      <c r="H11" s="70"/>
      <c r="I11" s="65"/>
      <c r="J11" s="65"/>
      <c r="K11" s="65"/>
      <c r="L11" s="65"/>
      <c r="M11" s="65"/>
      <c r="N11" s="65"/>
      <c r="O11" s="65"/>
    </row>
    <row r="12" spans="1:15" s="68" customFormat="1">
      <c r="A12" s="72"/>
      <c r="B12" s="95" t="s">
        <v>393</v>
      </c>
      <c r="C12" s="94" t="s">
        <v>377</v>
      </c>
      <c r="D12" s="93" t="s">
        <v>376</v>
      </c>
      <c r="E12" s="114" t="s">
        <v>46</v>
      </c>
      <c r="F12" s="91" t="s">
        <v>45</v>
      </c>
      <c r="G12" s="69" t="s">
        <v>375</v>
      </c>
      <c r="H12" s="69" t="s">
        <v>26</v>
      </c>
      <c r="I12" s="65"/>
      <c r="J12" s="65"/>
      <c r="K12" s="65"/>
      <c r="L12" s="65"/>
      <c r="M12" s="65"/>
      <c r="N12" s="65"/>
      <c r="O12" s="65"/>
    </row>
    <row r="13" spans="1:15" s="68" customFormat="1">
      <c r="A13" s="72"/>
      <c r="B13" s="105">
        <v>1</v>
      </c>
      <c r="C13" s="122" t="s">
        <v>407</v>
      </c>
      <c r="D13" s="87"/>
      <c r="E13" s="86" t="s">
        <v>33</v>
      </c>
      <c r="F13" s="85">
        <v>150</v>
      </c>
      <c r="G13" s="79"/>
      <c r="H13" s="78">
        <f>(F13*G13)</f>
        <v>0</v>
      </c>
      <c r="I13" s="65"/>
      <c r="J13" s="65"/>
      <c r="K13" s="65"/>
      <c r="L13" s="65"/>
      <c r="M13" s="65"/>
      <c r="N13" s="65"/>
      <c r="O13" s="65"/>
    </row>
    <row r="14" spans="1:15" s="68" customFormat="1">
      <c r="A14" s="72"/>
      <c r="B14" s="89">
        <v>2</v>
      </c>
      <c r="C14" s="88" t="s">
        <v>406</v>
      </c>
      <c r="D14" s="87"/>
      <c r="E14" s="86" t="s">
        <v>33</v>
      </c>
      <c r="F14" s="85">
        <v>150</v>
      </c>
      <c r="G14" s="79"/>
      <c r="H14" s="78">
        <f>(F14*G14)</f>
        <v>0</v>
      </c>
      <c r="I14" s="65"/>
      <c r="J14" s="65"/>
      <c r="K14" s="65"/>
      <c r="L14" s="65"/>
      <c r="M14" s="65"/>
      <c r="N14" s="65"/>
      <c r="O14" s="65"/>
    </row>
    <row r="15" spans="1:15" s="68" customFormat="1" ht="25.5">
      <c r="A15" s="72"/>
      <c r="B15" s="84">
        <v>3</v>
      </c>
      <c r="C15" s="121" t="s">
        <v>405</v>
      </c>
      <c r="D15" s="120"/>
      <c r="E15" s="119" t="s">
        <v>36</v>
      </c>
      <c r="F15" s="80">
        <v>4</v>
      </c>
      <c r="G15" s="79"/>
      <c r="H15" s="78">
        <f>(F15*G15)</f>
        <v>0</v>
      </c>
      <c r="I15" s="65"/>
      <c r="J15" s="65"/>
      <c r="K15" s="65"/>
      <c r="L15" s="65"/>
      <c r="M15" s="65"/>
      <c r="N15" s="65"/>
      <c r="O15" s="65"/>
    </row>
    <row r="16" spans="1:15" s="68" customFormat="1">
      <c r="A16" s="72"/>
      <c r="B16" s="97"/>
      <c r="C16" s="99"/>
      <c r="D16" s="98"/>
      <c r="E16" s="97"/>
      <c r="F16" s="97"/>
      <c r="G16" s="69" t="s">
        <v>0</v>
      </c>
      <c r="H16" s="78">
        <f>SUM(H13:H15)</f>
        <v>0</v>
      </c>
      <c r="I16" s="65"/>
      <c r="J16" s="65"/>
      <c r="K16" s="65"/>
      <c r="L16" s="65"/>
      <c r="M16" s="65"/>
      <c r="N16" s="65"/>
      <c r="O16" s="65"/>
    </row>
    <row r="17" spans="1:15" s="68" customFormat="1">
      <c r="A17" s="72"/>
      <c r="B17" s="97"/>
      <c r="C17" s="99"/>
      <c r="D17" s="98"/>
      <c r="E17" s="97"/>
      <c r="F17" s="97"/>
      <c r="G17" s="69"/>
      <c r="H17" s="78"/>
      <c r="I17" s="65"/>
      <c r="J17" s="65"/>
      <c r="K17" s="65"/>
      <c r="L17" s="65"/>
      <c r="M17" s="65"/>
      <c r="N17" s="65"/>
      <c r="O17" s="65"/>
    </row>
    <row r="18" spans="1:15" s="117" customFormat="1" ht="15.75" customHeight="1">
      <c r="A18" s="118"/>
      <c r="B18" s="171" t="s">
        <v>404</v>
      </c>
      <c r="C18" s="172"/>
      <c r="D18" s="172"/>
      <c r="E18" s="172"/>
      <c r="F18" s="172"/>
      <c r="G18" s="96"/>
      <c r="H18" s="96"/>
      <c r="I18" s="65"/>
      <c r="J18" s="65"/>
      <c r="K18" s="65"/>
      <c r="L18" s="65"/>
      <c r="M18" s="65"/>
      <c r="N18" s="65"/>
      <c r="O18" s="65"/>
    </row>
    <row r="19" spans="1:15" s="68" customFormat="1">
      <c r="A19" s="72"/>
      <c r="B19" s="71"/>
      <c r="C19" s="72"/>
      <c r="D19" s="72"/>
      <c r="E19" s="71"/>
      <c r="F19" s="71"/>
      <c r="G19" s="69"/>
      <c r="H19" s="69"/>
      <c r="I19" s="65"/>
      <c r="J19" s="65"/>
      <c r="K19" s="65"/>
      <c r="L19" s="65"/>
      <c r="M19" s="65"/>
      <c r="N19" s="65"/>
      <c r="O19" s="65"/>
    </row>
    <row r="20" spans="1:15" s="68" customFormat="1">
      <c r="A20" s="72"/>
      <c r="B20" s="116" t="s">
        <v>393</v>
      </c>
      <c r="C20" s="115" t="s">
        <v>377</v>
      </c>
      <c r="D20" s="93" t="s">
        <v>376</v>
      </c>
      <c r="E20" s="114" t="s">
        <v>46</v>
      </c>
      <c r="F20" s="91" t="s">
        <v>45</v>
      </c>
      <c r="G20" s="69" t="s">
        <v>375</v>
      </c>
      <c r="H20" s="69" t="s">
        <v>26</v>
      </c>
      <c r="I20" s="65"/>
      <c r="J20" s="65"/>
      <c r="K20" s="65"/>
      <c r="L20" s="65"/>
      <c r="M20" s="65"/>
      <c r="N20" s="65"/>
      <c r="O20" s="65"/>
    </row>
    <row r="21" spans="1:15" s="68" customFormat="1" ht="38.25">
      <c r="A21" s="72"/>
      <c r="B21" s="89">
        <v>1</v>
      </c>
      <c r="C21" s="108" t="s">
        <v>403</v>
      </c>
      <c r="D21" s="108"/>
      <c r="E21" s="86" t="s">
        <v>33</v>
      </c>
      <c r="F21" s="106">
        <v>30</v>
      </c>
      <c r="G21" s="79"/>
      <c r="H21" s="78">
        <f t="shared" ref="H21:H29" si="0">(F21*G21)</f>
        <v>0</v>
      </c>
      <c r="I21" s="65"/>
      <c r="J21" s="65"/>
      <c r="K21" s="65"/>
      <c r="L21" s="65"/>
      <c r="M21" s="65"/>
      <c r="N21" s="65"/>
      <c r="O21" s="65"/>
    </row>
    <row r="22" spans="1:15" s="68" customFormat="1" ht="38.25">
      <c r="A22" s="72"/>
      <c r="B22" s="89">
        <v>2</v>
      </c>
      <c r="C22" s="108" t="s">
        <v>402</v>
      </c>
      <c r="D22" s="108"/>
      <c r="E22" s="86" t="s">
        <v>33</v>
      </c>
      <c r="F22" s="106">
        <v>120</v>
      </c>
      <c r="G22" s="79"/>
      <c r="H22" s="78">
        <f t="shared" si="0"/>
        <v>0</v>
      </c>
      <c r="I22" s="65"/>
      <c r="J22" s="65"/>
      <c r="K22" s="65"/>
      <c r="L22" s="65"/>
      <c r="M22" s="65"/>
      <c r="N22" s="65"/>
      <c r="O22" s="65"/>
    </row>
    <row r="23" spans="1:15" s="68" customFormat="1" ht="38.25">
      <c r="A23" s="72"/>
      <c r="B23" s="89">
        <v>3</v>
      </c>
      <c r="C23" s="108" t="s">
        <v>401</v>
      </c>
      <c r="D23" s="108"/>
      <c r="E23" s="86" t="s">
        <v>36</v>
      </c>
      <c r="F23" s="106">
        <v>4</v>
      </c>
      <c r="G23" s="79"/>
      <c r="H23" s="78">
        <f t="shared" si="0"/>
        <v>0</v>
      </c>
      <c r="I23" s="65"/>
      <c r="J23" s="65"/>
      <c r="K23" s="65"/>
      <c r="L23" s="65"/>
      <c r="M23" s="65"/>
      <c r="N23" s="65"/>
      <c r="O23" s="65"/>
    </row>
    <row r="24" spans="1:15" s="68" customFormat="1" ht="38.25">
      <c r="A24" s="72"/>
      <c r="B24" s="89">
        <v>4</v>
      </c>
      <c r="C24" s="108" t="s">
        <v>400</v>
      </c>
      <c r="D24" s="108"/>
      <c r="E24" s="86" t="s">
        <v>33</v>
      </c>
      <c r="F24" s="106">
        <v>150</v>
      </c>
      <c r="G24" s="79"/>
      <c r="H24" s="78">
        <f t="shared" si="0"/>
        <v>0</v>
      </c>
      <c r="I24" s="65"/>
      <c r="J24" s="65"/>
      <c r="K24" s="65"/>
      <c r="L24" s="65"/>
      <c r="M24" s="65"/>
      <c r="N24" s="65"/>
      <c r="O24" s="65"/>
    </row>
    <row r="25" spans="1:15" s="68" customFormat="1" ht="76.5">
      <c r="A25" s="72"/>
      <c r="B25" s="89">
        <v>5</v>
      </c>
      <c r="C25" s="108" t="s">
        <v>399</v>
      </c>
      <c r="D25" s="108"/>
      <c r="E25" s="86" t="s">
        <v>33</v>
      </c>
      <c r="F25" s="106">
        <v>150</v>
      </c>
      <c r="G25" s="79"/>
      <c r="H25" s="78">
        <f t="shared" si="0"/>
        <v>0</v>
      </c>
      <c r="I25" s="65"/>
      <c r="J25" s="65"/>
      <c r="K25" s="65"/>
      <c r="L25" s="65"/>
      <c r="M25" s="65"/>
      <c r="N25" s="65"/>
      <c r="O25" s="65"/>
    </row>
    <row r="26" spans="1:15" s="68" customFormat="1">
      <c r="A26" s="72"/>
      <c r="B26" s="89">
        <v>6</v>
      </c>
      <c r="C26" s="108" t="s">
        <v>398</v>
      </c>
      <c r="D26" s="108"/>
      <c r="E26" s="86" t="s">
        <v>89</v>
      </c>
      <c r="F26" s="106">
        <v>60</v>
      </c>
      <c r="G26" s="79"/>
      <c r="H26" s="78">
        <f t="shared" si="0"/>
        <v>0</v>
      </c>
      <c r="I26" s="65"/>
      <c r="J26" s="65"/>
      <c r="K26" s="65"/>
      <c r="L26" s="65"/>
      <c r="M26" s="65"/>
      <c r="N26" s="65"/>
      <c r="O26" s="65"/>
    </row>
    <row r="27" spans="1:15" s="68" customFormat="1" ht="38.25">
      <c r="A27" s="72"/>
      <c r="B27" s="89">
        <v>7</v>
      </c>
      <c r="C27" s="104" t="s">
        <v>397</v>
      </c>
      <c r="D27" s="104"/>
      <c r="E27" s="101" t="s">
        <v>33</v>
      </c>
      <c r="F27" s="100">
        <v>175</v>
      </c>
      <c r="G27" s="79"/>
      <c r="H27" s="78">
        <f t="shared" si="0"/>
        <v>0</v>
      </c>
      <c r="I27" s="65"/>
      <c r="J27" s="65"/>
      <c r="K27" s="65"/>
      <c r="L27" s="65"/>
      <c r="M27" s="65"/>
      <c r="N27" s="65"/>
      <c r="O27" s="65"/>
    </row>
    <row r="28" spans="1:15" s="68" customFormat="1" ht="38.25">
      <c r="A28" s="72"/>
      <c r="B28" s="89">
        <v>8</v>
      </c>
      <c r="C28" s="112" t="s">
        <v>396</v>
      </c>
      <c r="D28" s="112"/>
      <c r="E28" s="110" t="s">
        <v>33</v>
      </c>
      <c r="F28" s="109">
        <v>15</v>
      </c>
      <c r="G28" s="79"/>
      <c r="H28" s="78">
        <f t="shared" si="0"/>
        <v>0</v>
      </c>
      <c r="I28" s="65"/>
      <c r="J28" s="65"/>
      <c r="K28" s="65"/>
      <c r="L28" s="65"/>
      <c r="M28" s="65"/>
      <c r="N28" s="65"/>
      <c r="O28" s="65"/>
    </row>
    <row r="29" spans="1:15" s="68" customFormat="1" ht="38.25">
      <c r="A29" s="72"/>
      <c r="B29" s="84">
        <v>9</v>
      </c>
      <c r="C29" s="83" t="s">
        <v>395</v>
      </c>
      <c r="D29" s="83"/>
      <c r="E29" s="81" t="s">
        <v>33</v>
      </c>
      <c r="F29" s="80">
        <v>300</v>
      </c>
      <c r="G29" s="79"/>
      <c r="H29" s="78">
        <f t="shared" si="0"/>
        <v>0</v>
      </c>
      <c r="I29" s="65"/>
      <c r="J29" s="65"/>
      <c r="K29" s="65"/>
      <c r="L29" s="65"/>
      <c r="M29" s="65"/>
      <c r="N29" s="65"/>
      <c r="O29" s="65"/>
    </row>
    <row r="30" spans="1:15" s="68" customFormat="1">
      <c r="A30" s="72"/>
      <c r="B30" s="97"/>
      <c r="C30" s="99"/>
      <c r="D30" s="98"/>
      <c r="E30" s="97"/>
      <c r="F30" s="97"/>
      <c r="G30" s="69" t="s">
        <v>0</v>
      </c>
      <c r="H30" s="78">
        <f>SUM(H21:H29)</f>
        <v>0</v>
      </c>
      <c r="I30" s="65"/>
      <c r="J30" s="65"/>
      <c r="K30" s="65"/>
      <c r="L30" s="65"/>
      <c r="M30" s="65"/>
      <c r="N30" s="65"/>
      <c r="O30" s="65"/>
    </row>
    <row r="31" spans="1:15" s="68" customFormat="1">
      <c r="A31" s="72"/>
      <c r="B31" s="97"/>
      <c r="C31" s="99"/>
      <c r="D31" s="98"/>
      <c r="E31" s="97"/>
      <c r="F31" s="97"/>
      <c r="G31" s="69"/>
      <c r="H31" s="78"/>
      <c r="I31" s="65"/>
      <c r="J31" s="65"/>
      <c r="K31" s="65"/>
      <c r="L31" s="65"/>
      <c r="M31" s="65"/>
      <c r="N31" s="65"/>
      <c r="O31" s="65"/>
    </row>
    <row r="32" spans="1:15" s="117" customFormat="1" ht="15.75" customHeight="1">
      <c r="A32" s="118"/>
      <c r="B32" s="171" t="s">
        <v>394</v>
      </c>
      <c r="C32" s="172"/>
      <c r="D32" s="172"/>
      <c r="E32" s="172"/>
      <c r="F32" s="172"/>
      <c r="G32" s="96"/>
      <c r="H32" s="96"/>
      <c r="I32" s="65"/>
      <c r="J32" s="65"/>
      <c r="K32" s="65"/>
      <c r="L32" s="65"/>
      <c r="M32" s="65"/>
      <c r="N32" s="65"/>
      <c r="O32" s="65"/>
    </row>
    <row r="33" spans="1:15" s="68" customFormat="1">
      <c r="A33" s="72"/>
      <c r="B33" s="71"/>
      <c r="C33" s="72"/>
      <c r="D33" s="72"/>
      <c r="E33" s="71"/>
      <c r="F33" s="71"/>
      <c r="G33" s="69"/>
      <c r="H33" s="69"/>
      <c r="I33" s="65"/>
      <c r="J33" s="65"/>
      <c r="K33" s="65"/>
      <c r="L33" s="65"/>
      <c r="M33" s="65"/>
      <c r="N33" s="65"/>
      <c r="O33" s="65"/>
    </row>
    <row r="34" spans="1:15" s="68" customFormat="1">
      <c r="A34" s="72"/>
      <c r="B34" s="116" t="s">
        <v>393</v>
      </c>
      <c r="C34" s="115" t="s">
        <v>377</v>
      </c>
      <c r="D34" s="93" t="s">
        <v>376</v>
      </c>
      <c r="E34" s="114" t="s">
        <v>46</v>
      </c>
      <c r="F34" s="91" t="s">
        <v>45</v>
      </c>
      <c r="G34" s="69" t="s">
        <v>375</v>
      </c>
      <c r="H34" s="69" t="s">
        <v>26</v>
      </c>
      <c r="I34" s="65"/>
      <c r="J34" s="65"/>
      <c r="K34" s="65"/>
      <c r="L34" s="65"/>
      <c r="M34" s="65"/>
      <c r="N34" s="65"/>
      <c r="O34" s="65"/>
    </row>
    <row r="35" spans="1:15" s="68" customFormat="1" ht="38.25">
      <c r="A35" s="72"/>
      <c r="B35" s="105">
        <v>1</v>
      </c>
      <c r="C35" s="104" t="s">
        <v>392</v>
      </c>
      <c r="D35" s="102"/>
      <c r="E35" s="101" t="s">
        <v>33</v>
      </c>
      <c r="F35" s="100">
        <v>175</v>
      </c>
      <c r="G35" s="79"/>
      <c r="H35" s="78">
        <f t="shared" ref="H35:H40" si="1">(F35*G35)</f>
        <v>0</v>
      </c>
      <c r="I35" s="65"/>
      <c r="J35" s="65"/>
      <c r="K35" s="65"/>
      <c r="L35" s="65"/>
      <c r="M35" s="65"/>
      <c r="N35" s="65"/>
      <c r="O35" s="65"/>
    </row>
    <row r="36" spans="1:15" s="68" customFormat="1" ht="25.5">
      <c r="A36" s="72"/>
      <c r="B36" s="105">
        <v>2</v>
      </c>
      <c r="C36" s="104" t="s">
        <v>391</v>
      </c>
      <c r="D36" s="102"/>
      <c r="E36" s="101" t="s">
        <v>33</v>
      </c>
      <c r="F36" s="100">
        <v>175</v>
      </c>
      <c r="G36" s="79"/>
      <c r="H36" s="78">
        <f t="shared" si="1"/>
        <v>0</v>
      </c>
      <c r="I36" s="65"/>
      <c r="J36" s="65"/>
      <c r="K36" s="65"/>
      <c r="L36" s="65"/>
      <c r="M36" s="65"/>
      <c r="N36" s="65"/>
      <c r="O36" s="65"/>
    </row>
    <row r="37" spans="1:15" s="68" customFormat="1" ht="25.5">
      <c r="A37" s="72"/>
      <c r="B37" s="105">
        <v>3</v>
      </c>
      <c r="C37" s="104" t="s">
        <v>390</v>
      </c>
      <c r="D37" s="102"/>
      <c r="E37" s="101" t="s">
        <v>36</v>
      </c>
      <c r="F37" s="100">
        <v>12</v>
      </c>
      <c r="G37" s="79"/>
      <c r="H37" s="78">
        <f t="shared" si="1"/>
        <v>0</v>
      </c>
      <c r="I37" s="65"/>
      <c r="J37" s="65"/>
      <c r="K37" s="65"/>
      <c r="L37" s="65"/>
      <c r="M37" s="65"/>
      <c r="N37" s="65"/>
      <c r="O37" s="65"/>
    </row>
    <row r="38" spans="1:15" s="68" customFormat="1" ht="51">
      <c r="A38" s="72"/>
      <c r="B38" s="105">
        <v>4</v>
      </c>
      <c r="C38" s="104" t="s">
        <v>389</v>
      </c>
      <c r="D38" s="104"/>
      <c r="E38" s="101" t="s">
        <v>36</v>
      </c>
      <c r="F38" s="100">
        <v>4</v>
      </c>
      <c r="G38" s="79"/>
      <c r="H38" s="78">
        <f t="shared" si="1"/>
        <v>0</v>
      </c>
      <c r="I38" s="65"/>
      <c r="J38" s="65"/>
      <c r="K38" s="65"/>
      <c r="L38" s="65"/>
      <c r="M38" s="65"/>
      <c r="N38" s="65"/>
      <c r="O38" s="65"/>
    </row>
    <row r="39" spans="1:15" s="68" customFormat="1" ht="63.75">
      <c r="A39" s="72"/>
      <c r="B39" s="105">
        <v>5</v>
      </c>
      <c r="C39" s="104" t="s">
        <v>388</v>
      </c>
      <c r="D39" s="104"/>
      <c r="E39" s="101" t="s">
        <v>36</v>
      </c>
      <c r="F39" s="100">
        <v>4</v>
      </c>
      <c r="G39" s="79"/>
      <c r="H39" s="78">
        <f t="shared" si="1"/>
        <v>0</v>
      </c>
      <c r="I39" s="65"/>
      <c r="J39" s="65"/>
      <c r="K39" s="65"/>
      <c r="L39" s="65"/>
      <c r="M39" s="65"/>
      <c r="N39" s="65"/>
      <c r="O39" s="65"/>
    </row>
    <row r="40" spans="1:15" s="68" customFormat="1" ht="311.25" customHeight="1">
      <c r="A40" s="72"/>
      <c r="B40" s="113">
        <v>6</v>
      </c>
      <c r="C40" s="112" t="s">
        <v>387</v>
      </c>
      <c r="D40" s="111" t="s">
        <v>386</v>
      </c>
      <c r="E40" s="110" t="s">
        <v>36</v>
      </c>
      <c r="F40" s="109">
        <v>4</v>
      </c>
      <c r="G40" s="79"/>
      <c r="H40" s="78">
        <f t="shared" si="1"/>
        <v>0</v>
      </c>
      <c r="I40" s="65"/>
      <c r="J40" s="65"/>
      <c r="K40" s="65"/>
      <c r="L40" s="65"/>
      <c r="M40" s="65"/>
      <c r="N40" s="65"/>
      <c r="O40" s="65"/>
    </row>
    <row r="41" spans="1:15" s="68" customFormat="1" ht="242.25">
      <c r="A41" s="72"/>
      <c r="B41" s="89"/>
      <c r="C41" s="108" t="s">
        <v>385</v>
      </c>
      <c r="D41" s="107"/>
      <c r="E41" s="86"/>
      <c r="F41" s="106"/>
      <c r="G41" s="79"/>
      <c r="H41" s="78"/>
      <c r="I41" s="65"/>
      <c r="J41" s="65"/>
      <c r="K41" s="65"/>
      <c r="L41" s="65"/>
      <c r="M41" s="65"/>
      <c r="N41" s="65"/>
      <c r="O41" s="65"/>
    </row>
    <row r="42" spans="1:15" s="68" customFormat="1" ht="51">
      <c r="A42" s="72"/>
      <c r="B42" s="105">
        <v>7</v>
      </c>
      <c r="C42" s="104" t="s">
        <v>384</v>
      </c>
      <c r="D42" s="102"/>
      <c r="E42" s="101" t="s">
        <v>36</v>
      </c>
      <c r="F42" s="100">
        <v>4</v>
      </c>
      <c r="G42" s="79"/>
      <c r="H42" s="78">
        <f>(F42*G42)</f>
        <v>0</v>
      </c>
      <c r="I42" s="65"/>
      <c r="J42" s="65"/>
      <c r="K42" s="65"/>
      <c r="L42" s="65"/>
      <c r="M42" s="65"/>
      <c r="N42" s="65"/>
      <c r="O42" s="65"/>
    </row>
    <row r="43" spans="1:15" s="68" customFormat="1" ht="38.25">
      <c r="A43" s="72"/>
      <c r="B43" s="105">
        <v>8</v>
      </c>
      <c r="C43" s="104" t="s">
        <v>383</v>
      </c>
      <c r="D43" s="102"/>
      <c r="E43" s="101" t="s">
        <v>36</v>
      </c>
      <c r="F43" s="100">
        <v>4</v>
      </c>
      <c r="G43" s="79"/>
      <c r="H43" s="78">
        <f>(F43*G43)</f>
        <v>0</v>
      </c>
      <c r="I43" s="65"/>
      <c r="J43" s="65"/>
      <c r="K43" s="65"/>
      <c r="L43" s="65"/>
      <c r="M43" s="65"/>
      <c r="N43" s="65"/>
      <c r="O43" s="65"/>
    </row>
    <row r="44" spans="1:15" s="68" customFormat="1" ht="318.75">
      <c r="A44" s="72"/>
      <c r="B44" s="89">
        <v>9</v>
      </c>
      <c r="C44" s="103" t="s">
        <v>382</v>
      </c>
      <c r="D44" s="102"/>
      <c r="E44" s="101" t="s">
        <v>381</v>
      </c>
      <c r="F44" s="100">
        <v>1</v>
      </c>
      <c r="G44" s="79"/>
      <c r="H44" s="78">
        <f>(F44*G44)</f>
        <v>0</v>
      </c>
      <c r="I44" s="65"/>
      <c r="J44" s="65"/>
      <c r="K44" s="65"/>
      <c r="L44" s="65"/>
      <c r="M44" s="65"/>
      <c r="N44" s="65"/>
      <c r="O44" s="65"/>
    </row>
    <row r="45" spans="1:15" s="68" customFormat="1" ht="38.25">
      <c r="A45" s="72"/>
      <c r="B45" s="84">
        <v>10</v>
      </c>
      <c r="C45" s="83" t="s">
        <v>380</v>
      </c>
      <c r="D45" s="83"/>
      <c r="E45" s="81" t="s">
        <v>36</v>
      </c>
      <c r="F45" s="80">
        <v>4</v>
      </c>
      <c r="G45" s="79"/>
      <c r="H45" s="78">
        <f>(F45*G45)</f>
        <v>0</v>
      </c>
      <c r="I45" s="65"/>
      <c r="J45" s="65"/>
      <c r="K45" s="65"/>
      <c r="L45" s="65"/>
      <c r="M45" s="65"/>
      <c r="N45" s="65"/>
      <c r="O45" s="65"/>
    </row>
    <row r="46" spans="1:15" s="68" customFormat="1">
      <c r="A46" s="72"/>
      <c r="B46" s="97"/>
      <c r="C46" s="99"/>
      <c r="D46" s="98"/>
      <c r="E46" s="97"/>
      <c r="F46" s="97"/>
      <c r="G46" s="69" t="s">
        <v>0</v>
      </c>
      <c r="H46" s="78">
        <f>SUM(H35:H45)</f>
        <v>0</v>
      </c>
      <c r="I46" s="65"/>
      <c r="J46" s="65"/>
      <c r="K46" s="65"/>
      <c r="L46" s="65"/>
      <c r="M46" s="65"/>
      <c r="N46" s="65"/>
      <c r="O46" s="65"/>
    </row>
    <row r="47" spans="1:15" s="68" customFormat="1">
      <c r="A47" s="72"/>
      <c r="B47" s="97"/>
      <c r="C47" s="99"/>
      <c r="D47" s="98"/>
      <c r="E47" s="97"/>
      <c r="F47" s="97"/>
      <c r="G47" s="69"/>
      <c r="H47" s="78"/>
      <c r="I47" s="65"/>
      <c r="J47" s="65"/>
      <c r="K47" s="65"/>
      <c r="L47" s="65"/>
      <c r="M47" s="65"/>
      <c r="N47" s="65"/>
      <c r="O47" s="65"/>
    </row>
    <row r="48" spans="1:15" s="73" customFormat="1" ht="15.75">
      <c r="A48" s="77"/>
      <c r="B48" s="171" t="s">
        <v>379</v>
      </c>
      <c r="C48" s="173"/>
      <c r="D48" s="173"/>
      <c r="E48" s="173"/>
      <c r="F48" s="173"/>
      <c r="G48" s="96"/>
      <c r="H48" s="96"/>
      <c r="I48" s="65"/>
      <c r="J48" s="65"/>
      <c r="K48" s="65"/>
      <c r="L48" s="65"/>
      <c r="M48" s="65"/>
      <c r="N48" s="65"/>
      <c r="O48" s="65"/>
    </row>
    <row r="49" spans="1:15" s="68" customFormat="1">
      <c r="A49" s="72"/>
      <c r="B49" s="71"/>
      <c r="C49" s="72"/>
      <c r="D49" s="72"/>
      <c r="E49" s="71"/>
      <c r="F49" s="71"/>
      <c r="G49" s="69"/>
      <c r="H49" s="69"/>
      <c r="I49" s="65"/>
      <c r="J49" s="65"/>
      <c r="K49" s="65"/>
      <c r="L49" s="65"/>
      <c r="M49" s="65"/>
      <c r="N49" s="65"/>
      <c r="O49" s="65"/>
    </row>
    <row r="50" spans="1:15" s="68" customFormat="1">
      <c r="A50" s="72"/>
      <c r="B50" s="95" t="s">
        <v>378</v>
      </c>
      <c r="C50" s="94" t="s">
        <v>377</v>
      </c>
      <c r="D50" s="93" t="s">
        <v>376</v>
      </c>
      <c r="E50" s="92" t="s">
        <v>46</v>
      </c>
      <c r="F50" s="91" t="s">
        <v>45</v>
      </c>
      <c r="G50" s="69" t="s">
        <v>375</v>
      </c>
      <c r="H50" s="69" t="s">
        <v>26</v>
      </c>
      <c r="I50" s="65"/>
      <c r="J50" s="65"/>
      <c r="K50" s="65"/>
      <c r="L50" s="65"/>
      <c r="M50" s="65"/>
      <c r="N50" s="65"/>
      <c r="O50" s="65"/>
    </row>
    <row r="51" spans="1:15" s="68" customFormat="1" ht="38.25">
      <c r="A51" s="72"/>
      <c r="B51" s="89">
        <v>1</v>
      </c>
      <c r="C51" s="88" t="s">
        <v>374</v>
      </c>
      <c r="D51" s="90"/>
      <c r="E51" s="86" t="s">
        <v>33</v>
      </c>
      <c r="F51" s="85">
        <v>150</v>
      </c>
      <c r="G51" s="79"/>
      <c r="H51" s="78">
        <f>(F51*G51)</f>
        <v>0</v>
      </c>
      <c r="I51" s="65"/>
      <c r="J51" s="65"/>
      <c r="K51" s="65"/>
      <c r="L51" s="65"/>
      <c r="M51" s="65"/>
      <c r="N51" s="65"/>
      <c r="O51" s="65"/>
    </row>
    <row r="52" spans="1:15" s="68" customFormat="1" ht="25.5">
      <c r="A52" s="72"/>
      <c r="B52" s="89">
        <v>2</v>
      </c>
      <c r="C52" s="88" t="s">
        <v>373</v>
      </c>
      <c r="D52" s="87"/>
      <c r="E52" s="86" t="s">
        <v>369</v>
      </c>
      <c r="F52" s="85">
        <v>1</v>
      </c>
      <c r="G52" s="79"/>
      <c r="H52" s="78">
        <f>(F52*G52)</f>
        <v>0</v>
      </c>
      <c r="I52" s="65"/>
      <c r="J52" s="65"/>
      <c r="K52" s="65"/>
      <c r="L52" s="65"/>
      <c r="M52" s="65"/>
      <c r="N52" s="65"/>
      <c r="O52" s="65"/>
    </row>
    <row r="53" spans="1:15" s="68" customFormat="1" ht="76.5">
      <c r="A53" s="72"/>
      <c r="B53" s="89">
        <v>3</v>
      </c>
      <c r="C53" s="88" t="s">
        <v>372</v>
      </c>
      <c r="D53" s="87"/>
      <c r="E53" s="86" t="s">
        <v>369</v>
      </c>
      <c r="F53" s="85">
        <v>1</v>
      </c>
      <c r="G53" s="79"/>
      <c r="H53" s="78">
        <f>(F53*G53)</f>
        <v>0</v>
      </c>
      <c r="I53" s="65"/>
      <c r="J53" s="65"/>
      <c r="K53" s="65"/>
      <c r="L53" s="65"/>
      <c r="M53" s="65"/>
      <c r="N53" s="65"/>
      <c r="O53" s="65"/>
    </row>
    <row r="54" spans="1:15" s="68" customFormat="1" ht="25.5">
      <c r="A54" s="72"/>
      <c r="B54" s="89">
        <v>4</v>
      </c>
      <c r="C54" s="88" t="s">
        <v>371</v>
      </c>
      <c r="D54" s="87"/>
      <c r="E54" s="86" t="s">
        <v>36</v>
      </c>
      <c r="F54" s="85">
        <v>1</v>
      </c>
      <c r="G54" s="79"/>
      <c r="H54" s="78">
        <f>(F54*G54)</f>
        <v>0</v>
      </c>
      <c r="I54" s="65"/>
      <c r="J54" s="65"/>
      <c r="K54" s="65"/>
      <c r="L54" s="65"/>
      <c r="M54" s="65"/>
      <c r="N54" s="65"/>
      <c r="O54" s="65"/>
    </row>
    <row r="55" spans="1:15" s="68" customFormat="1" ht="38.25" hidden="1">
      <c r="A55" s="72"/>
      <c r="B55" s="84">
        <v>5</v>
      </c>
      <c r="C55" s="83" t="s">
        <v>370</v>
      </c>
      <c r="D55" s="82"/>
      <c r="E55" s="81" t="s">
        <v>369</v>
      </c>
      <c r="F55" s="80">
        <v>1</v>
      </c>
      <c r="G55" s="79">
        <v>0</v>
      </c>
      <c r="H55" s="78">
        <f>(F55*G55)</f>
        <v>0</v>
      </c>
      <c r="I55" s="65"/>
      <c r="J55" s="65"/>
      <c r="K55" s="65"/>
      <c r="L55" s="65"/>
      <c r="M55" s="65"/>
      <c r="N55" s="65"/>
      <c r="O55" s="65"/>
    </row>
    <row r="56" spans="1:15" s="68" customFormat="1">
      <c r="A56" s="72"/>
      <c r="B56" s="71"/>
      <c r="C56" s="72"/>
      <c r="D56" s="72"/>
      <c r="E56" s="71"/>
      <c r="F56" s="71"/>
      <c r="G56" s="69" t="s">
        <v>0</v>
      </c>
      <c r="H56" s="78">
        <f>SUM(H51:H55)</f>
        <v>0</v>
      </c>
      <c r="I56" s="65"/>
      <c r="J56" s="65"/>
      <c r="K56" s="65"/>
      <c r="L56" s="65"/>
      <c r="M56" s="65"/>
      <c r="N56" s="65"/>
      <c r="O56" s="65"/>
    </row>
    <row r="57" spans="1:15" s="68" customFormat="1">
      <c r="A57" s="72"/>
      <c r="B57" s="71"/>
      <c r="C57" s="72"/>
      <c r="D57" s="72"/>
      <c r="E57" s="71"/>
      <c r="F57" s="71"/>
      <c r="G57" s="69"/>
      <c r="H57" s="69"/>
      <c r="I57" s="65"/>
      <c r="J57" s="65"/>
      <c r="K57" s="65"/>
      <c r="L57" s="65"/>
      <c r="M57" s="65"/>
      <c r="N57" s="65"/>
      <c r="O57" s="65"/>
    </row>
    <row r="58" spans="1:15" s="73" customFormat="1" ht="15.75">
      <c r="A58" s="77"/>
      <c r="B58" s="76"/>
      <c r="C58" s="76"/>
      <c r="D58" s="77"/>
      <c r="E58" s="77"/>
      <c r="F58" s="76"/>
      <c r="G58" s="75" t="s">
        <v>368</v>
      </c>
      <c r="H58" s="74"/>
      <c r="I58" s="65"/>
      <c r="J58" s="65"/>
      <c r="K58" s="65"/>
      <c r="L58" s="65"/>
      <c r="M58" s="65"/>
      <c r="N58" s="65"/>
      <c r="O58" s="65"/>
    </row>
    <row r="59" spans="1:15" s="68" customFormat="1">
      <c r="A59" s="72"/>
      <c r="B59" s="71"/>
      <c r="C59" s="71"/>
      <c r="D59" s="72"/>
      <c r="E59" s="72"/>
      <c r="F59" s="71"/>
      <c r="G59" s="70" t="s">
        <v>367</v>
      </c>
      <c r="H59" s="69">
        <f>SUM(H56+H46+H30+H16)</f>
        <v>0</v>
      </c>
      <c r="I59" s="65"/>
      <c r="J59" s="65"/>
      <c r="K59" s="65"/>
      <c r="L59" s="65"/>
      <c r="M59" s="65"/>
      <c r="N59" s="65"/>
      <c r="O59" s="65"/>
    </row>
    <row r="60" spans="1:15" s="68" customFormat="1" hidden="1">
      <c r="A60" s="72"/>
      <c r="B60" s="71"/>
      <c r="C60" s="71"/>
      <c r="D60" s="72"/>
      <c r="E60" s="72"/>
      <c r="F60" s="71"/>
      <c r="G60" s="70" t="s">
        <v>366</v>
      </c>
      <c r="H60" s="70">
        <f>H59*22%</f>
        <v>0</v>
      </c>
      <c r="I60" s="65"/>
      <c r="J60" s="65"/>
      <c r="K60" s="65"/>
      <c r="L60" s="65"/>
      <c r="M60" s="65"/>
      <c r="N60" s="65"/>
      <c r="O60" s="65"/>
    </row>
    <row r="61" spans="1:15" s="68" customFormat="1" hidden="1">
      <c r="A61" s="72"/>
      <c r="B61" s="71"/>
      <c r="C61" s="71"/>
      <c r="D61" s="72"/>
      <c r="E61" s="72"/>
      <c r="F61" s="71"/>
      <c r="G61" s="70" t="s">
        <v>365</v>
      </c>
      <c r="H61" s="69">
        <f>SUM(H59+H60)</f>
        <v>0</v>
      </c>
      <c r="I61" s="65"/>
      <c r="J61" s="65"/>
      <c r="K61" s="65"/>
      <c r="L61" s="65"/>
      <c r="M61" s="65"/>
      <c r="N61" s="65"/>
      <c r="O61" s="65"/>
    </row>
    <row r="62" spans="1:15" hidden="1"/>
    <row r="63" spans="1:15" hidden="1"/>
    <row r="64" spans="1:15" hidden="1"/>
    <row r="65" hidden="1"/>
    <row r="66" hidden="1"/>
    <row r="67" hidden="1"/>
    <row r="68" hidden="1"/>
    <row r="69" hidden="1"/>
    <row r="70" hidden="1"/>
    <row r="71" hidden="1"/>
    <row r="72" hidden="1"/>
    <row r="73" hidden="1"/>
    <row r="74" hidden="1"/>
    <row r="75" hidden="1"/>
    <row r="76" hidden="1"/>
  </sheetData>
  <sheetProtection password="CB71" sheet="1" objects="1" scenarios="1"/>
  <mergeCells count="7">
    <mergeCell ref="B32:F32"/>
    <mergeCell ref="B48:F48"/>
    <mergeCell ref="D4:H4"/>
    <mergeCell ref="D5:H5"/>
    <mergeCell ref="B18:F18"/>
    <mergeCell ref="B9:F9"/>
    <mergeCell ref="B10:F10"/>
  </mergeCells>
  <pageMargins left="0.78740157480314965" right="0.39370078740157483" top="0.59055118110236227" bottom="0.59055118110236227" header="0.39370078740157483" footer="0.39370078740157483"/>
  <pageSetup paperSize="9" orientation="portrait" copies="6" r:id="rId1"/>
  <headerFooter alignWithMargins="0">
    <oddHeader>&amp;R&amp;"-,Običajno"&amp;8&amp;P/&amp;N</oddHeader>
    <oddFooter>&amp;C&amp;"-,Regular"&amp;8Datoteka: &amp;F</oddFooter>
  </headerFooter>
  <rowBreaks count="2" manualBreakCount="2">
    <brk id="31" max="7" man="1"/>
    <brk id="47" max="7" man="1"/>
  </rowBreaks>
</worksheet>
</file>

<file path=xl/worksheets/sheet4.xml><?xml version="1.0" encoding="utf-8"?>
<worksheet xmlns="http://schemas.openxmlformats.org/spreadsheetml/2006/main" xmlns:r="http://schemas.openxmlformats.org/officeDocument/2006/relationships">
  <dimension ref="A1:O67"/>
  <sheetViews>
    <sheetView tabSelected="1" view="pageBreakPreview" zoomScale="140" zoomScaleSheetLayoutView="140" workbookViewId="0">
      <selection activeCell="A18" sqref="A18:XFD23"/>
    </sheetView>
  </sheetViews>
  <sheetFormatPr defaultColWidth="0" defaultRowHeight="14.25" zeroHeight="1"/>
  <cols>
    <col min="1" max="1" width="0.85546875" style="65" customWidth="1"/>
    <col min="2" max="2" width="4.28515625" style="67" customWidth="1"/>
    <col min="3" max="3" width="33.42578125" style="65" customWidth="1"/>
    <col min="4" max="4" width="12.28515625" style="65" customWidth="1"/>
    <col min="5" max="5" width="7.140625" style="67" customWidth="1"/>
    <col min="6" max="6" width="6.5703125" style="67" customWidth="1"/>
    <col min="7" max="7" width="12.5703125" style="127" customWidth="1"/>
    <col min="8" max="8" width="14.7109375" style="127" customWidth="1"/>
    <col min="9" max="9" width="12.7109375" style="65" hidden="1" customWidth="1"/>
    <col min="10" max="11" width="0" style="65" hidden="1" customWidth="1"/>
    <col min="12" max="12" width="33.5703125" style="65" hidden="1" customWidth="1"/>
    <col min="13" max="16384" width="0" style="65" hidden="1"/>
  </cols>
  <sheetData>
    <row r="1" spans="1:15" ht="21">
      <c r="B1" s="126" t="s">
        <v>417</v>
      </c>
    </row>
    <row r="2" spans="1:15" ht="21">
      <c r="B2" s="126" t="s">
        <v>436</v>
      </c>
    </row>
    <row r="3" spans="1:15" s="117" customFormat="1" ht="15.75" customHeight="1">
      <c r="A3" s="118"/>
      <c r="B3" s="171"/>
      <c r="C3" s="172"/>
      <c r="D3" s="172"/>
      <c r="E3" s="172"/>
      <c r="F3" s="172"/>
      <c r="G3" s="141"/>
      <c r="H3" s="141"/>
      <c r="I3" s="65"/>
      <c r="J3" s="65"/>
      <c r="K3" s="65"/>
      <c r="L3" s="65"/>
      <c r="M3" s="65"/>
      <c r="N3" s="65"/>
      <c r="O3" s="65"/>
    </row>
    <row r="4" spans="1:15" s="117" customFormat="1" ht="49.5" customHeight="1">
      <c r="A4" s="118"/>
      <c r="B4" s="143"/>
      <c r="C4" s="124" t="s">
        <v>363</v>
      </c>
      <c r="D4" s="174" t="s">
        <v>415</v>
      </c>
      <c r="E4" s="174"/>
      <c r="F4" s="174"/>
      <c r="G4" s="174"/>
      <c r="H4" s="174"/>
      <c r="I4" s="65"/>
      <c r="J4" s="65"/>
      <c r="K4" s="65"/>
      <c r="L4" s="65"/>
      <c r="M4" s="65"/>
      <c r="N4" s="65"/>
      <c r="O4" s="65"/>
    </row>
    <row r="5" spans="1:15" s="117" customFormat="1" ht="33" customHeight="1">
      <c r="A5" s="118"/>
      <c r="B5" s="143"/>
      <c r="C5" s="124" t="s">
        <v>361</v>
      </c>
      <c r="D5" s="174" t="s">
        <v>414</v>
      </c>
      <c r="E5" s="174"/>
      <c r="F5" s="174"/>
      <c r="G5" s="174"/>
      <c r="H5" s="174"/>
      <c r="I5" s="65"/>
      <c r="J5" s="65"/>
      <c r="K5" s="65"/>
      <c r="L5" s="65"/>
      <c r="M5" s="65"/>
      <c r="N5" s="65"/>
      <c r="O5" s="65"/>
    </row>
    <row r="6" spans="1:15" s="117" customFormat="1" ht="15.75" customHeight="1">
      <c r="A6" s="118"/>
      <c r="B6" s="143"/>
      <c r="C6" s="124" t="s">
        <v>413</v>
      </c>
      <c r="D6" s="125" t="s">
        <v>358</v>
      </c>
      <c r="E6" s="67"/>
      <c r="F6" s="67"/>
      <c r="G6" s="66"/>
      <c r="H6" s="66"/>
      <c r="I6" s="65"/>
      <c r="J6" s="65"/>
      <c r="K6" s="65"/>
      <c r="L6" s="65"/>
      <c r="M6" s="65"/>
      <c r="N6" s="65"/>
      <c r="O6" s="65"/>
    </row>
    <row r="7" spans="1:15" s="117" customFormat="1" ht="15.75" customHeight="1">
      <c r="A7" s="118"/>
      <c r="B7" s="143"/>
      <c r="C7" s="124" t="s">
        <v>412</v>
      </c>
      <c r="D7" s="125" t="s">
        <v>411</v>
      </c>
      <c r="E7" s="67"/>
      <c r="F7" s="67"/>
      <c r="G7" s="66"/>
      <c r="H7" s="66"/>
      <c r="I7" s="65"/>
      <c r="J7" s="65"/>
      <c r="K7" s="65"/>
      <c r="L7" s="65"/>
      <c r="M7" s="65"/>
      <c r="N7" s="65"/>
      <c r="O7" s="65"/>
    </row>
    <row r="8" spans="1:15" s="117" customFormat="1" ht="15.75" customHeight="1">
      <c r="A8" s="118"/>
      <c r="B8" s="143"/>
      <c r="C8" s="124" t="s">
        <v>410</v>
      </c>
      <c r="D8" s="123" t="s">
        <v>435</v>
      </c>
      <c r="E8" s="67"/>
      <c r="F8" s="67"/>
      <c r="G8" s="66"/>
      <c r="H8" s="66"/>
      <c r="I8" s="65"/>
      <c r="J8" s="65"/>
      <c r="K8" s="65"/>
      <c r="L8" s="65"/>
      <c r="M8" s="65"/>
      <c r="N8" s="65"/>
      <c r="O8" s="65"/>
    </row>
    <row r="9" spans="1:15" s="117" customFormat="1" ht="15.75" customHeight="1">
      <c r="A9" s="118"/>
      <c r="B9" s="143"/>
      <c r="C9" s="142"/>
      <c r="D9" s="142"/>
      <c r="E9" s="142"/>
      <c r="F9" s="142"/>
      <c r="G9" s="141"/>
      <c r="H9" s="141"/>
      <c r="I9" s="65"/>
      <c r="J9" s="65"/>
      <c r="K9" s="65"/>
      <c r="L9" s="65"/>
      <c r="M9" s="65"/>
      <c r="N9" s="65"/>
      <c r="O9" s="65"/>
    </row>
    <row r="10" spans="1:15" s="73" customFormat="1" ht="15.75">
      <c r="A10" s="77"/>
      <c r="B10" s="171" t="s">
        <v>434</v>
      </c>
      <c r="C10" s="171"/>
      <c r="D10" s="171"/>
      <c r="E10" s="171"/>
      <c r="F10" s="171"/>
      <c r="G10" s="130"/>
      <c r="H10" s="130"/>
      <c r="I10" s="65"/>
      <c r="J10" s="65"/>
      <c r="K10" s="65"/>
      <c r="L10" s="65"/>
      <c r="M10" s="65"/>
      <c r="N10" s="65"/>
      <c r="O10" s="65"/>
    </row>
    <row r="11" spans="1:15" s="68" customFormat="1">
      <c r="A11" s="72"/>
      <c r="B11" s="71"/>
      <c r="C11" s="72"/>
      <c r="D11" s="72"/>
      <c r="E11" s="71"/>
      <c r="F11" s="71"/>
      <c r="G11" s="129"/>
      <c r="H11" s="129"/>
      <c r="I11" s="65"/>
      <c r="J11" s="65"/>
      <c r="K11" s="65"/>
      <c r="L11" s="65"/>
      <c r="M11" s="65"/>
      <c r="N11" s="65"/>
      <c r="O11" s="65"/>
    </row>
    <row r="12" spans="1:15" s="68" customFormat="1">
      <c r="A12" s="72"/>
      <c r="B12" s="95" t="s">
        <v>393</v>
      </c>
      <c r="C12" s="94" t="s">
        <v>377</v>
      </c>
      <c r="D12" s="93" t="s">
        <v>376</v>
      </c>
      <c r="E12" s="114" t="s">
        <v>46</v>
      </c>
      <c r="F12" s="91" t="s">
        <v>45</v>
      </c>
      <c r="G12" s="128" t="s">
        <v>375</v>
      </c>
      <c r="H12" s="128" t="s">
        <v>26</v>
      </c>
      <c r="I12" s="65"/>
      <c r="J12" s="65"/>
      <c r="K12" s="65"/>
      <c r="L12" s="65"/>
      <c r="M12" s="65"/>
      <c r="N12" s="65"/>
      <c r="O12" s="65"/>
    </row>
    <row r="13" spans="1:15" s="68" customFormat="1">
      <c r="A13" s="72"/>
      <c r="B13" s="140">
        <v>1</v>
      </c>
      <c r="C13" s="139" t="s">
        <v>407</v>
      </c>
      <c r="D13" s="138"/>
      <c r="E13" s="137" t="s">
        <v>33</v>
      </c>
      <c r="F13" s="136">
        <v>320</v>
      </c>
      <c r="G13" s="134"/>
      <c r="H13" s="133" t="str">
        <f>IF(G13="","",ROUND(F13*G13,2))</f>
        <v/>
      </c>
      <c r="I13" s="65"/>
      <c r="J13" s="65"/>
      <c r="K13" s="65"/>
      <c r="L13" s="65"/>
      <c r="M13" s="65"/>
      <c r="N13" s="65"/>
      <c r="O13" s="65"/>
    </row>
    <row r="14" spans="1:15" s="68" customFormat="1">
      <c r="A14" s="72"/>
      <c r="B14" s="97"/>
      <c r="C14" s="99"/>
      <c r="D14" s="98"/>
      <c r="E14" s="97"/>
      <c r="F14" s="97"/>
      <c r="G14" s="128" t="s">
        <v>0</v>
      </c>
      <c r="H14" s="128">
        <f>SUM(H13:H13)</f>
        <v>0</v>
      </c>
      <c r="I14" s="65"/>
      <c r="J14" s="65"/>
      <c r="K14" s="65"/>
      <c r="L14" s="65"/>
      <c r="M14" s="65"/>
      <c r="N14" s="65"/>
      <c r="O14" s="65"/>
    </row>
    <row r="15" spans="1:15" s="68" customFormat="1">
      <c r="A15" s="72"/>
      <c r="B15" s="97"/>
      <c r="C15" s="99"/>
      <c r="D15" s="98"/>
      <c r="E15" s="97"/>
      <c r="F15" s="97"/>
      <c r="G15" s="128"/>
      <c r="H15" s="128"/>
      <c r="I15" s="65"/>
      <c r="J15" s="65"/>
      <c r="K15" s="65"/>
      <c r="L15" s="65"/>
      <c r="M15" s="65"/>
      <c r="N15" s="65"/>
      <c r="O15" s="65"/>
    </row>
    <row r="16" spans="1:15" s="117" customFormat="1" ht="15.75" customHeight="1">
      <c r="A16" s="118"/>
      <c r="B16" s="171" t="s">
        <v>433</v>
      </c>
      <c r="C16" s="172"/>
      <c r="D16" s="172"/>
      <c r="E16" s="172"/>
      <c r="F16" s="172"/>
      <c r="G16" s="128"/>
      <c r="H16" s="128"/>
      <c r="I16" s="65"/>
      <c r="J16" s="65"/>
      <c r="K16" s="65"/>
      <c r="L16" s="65"/>
      <c r="M16" s="65"/>
      <c r="N16" s="65"/>
      <c r="O16" s="65"/>
    </row>
    <row r="17" spans="1:15" s="68" customFormat="1">
      <c r="A17" s="72"/>
      <c r="B17" s="71"/>
      <c r="C17" s="72"/>
      <c r="D17" s="72"/>
      <c r="E17" s="71"/>
      <c r="F17" s="71"/>
      <c r="G17" s="128"/>
      <c r="H17" s="128"/>
      <c r="I17" s="65"/>
      <c r="J17" s="65"/>
      <c r="K17" s="65"/>
      <c r="L17" s="65"/>
      <c r="M17" s="65"/>
      <c r="N17" s="65"/>
      <c r="O17" s="65"/>
    </row>
    <row r="18" spans="1:15" s="68" customFormat="1">
      <c r="A18" s="72"/>
      <c r="B18" s="116" t="s">
        <v>393</v>
      </c>
      <c r="C18" s="115" t="s">
        <v>377</v>
      </c>
      <c r="D18" s="93" t="s">
        <v>376</v>
      </c>
      <c r="E18" s="114" t="s">
        <v>46</v>
      </c>
      <c r="F18" s="91" t="s">
        <v>45</v>
      </c>
      <c r="G18" s="128" t="s">
        <v>375</v>
      </c>
      <c r="H18" s="128" t="s">
        <v>26</v>
      </c>
      <c r="I18" s="65"/>
      <c r="J18" s="65"/>
      <c r="K18" s="65"/>
      <c r="L18" s="65"/>
      <c r="M18" s="65"/>
      <c r="N18" s="65"/>
      <c r="O18" s="65"/>
    </row>
    <row r="19" spans="1:15" s="68" customFormat="1" ht="38.25">
      <c r="A19" s="72"/>
      <c r="B19" s="89">
        <v>1</v>
      </c>
      <c r="C19" s="108" t="s">
        <v>432</v>
      </c>
      <c r="D19" s="108"/>
      <c r="E19" s="86" t="s">
        <v>33</v>
      </c>
      <c r="F19" s="106">
        <v>320</v>
      </c>
      <c r="G19" s="134"/>
      <c r="H19" s="133" t="str">
        <f t="shared" ref="H19:H26" si="0">IF(G19="","",ROUND(F19*G19,2))</f>
        <v/>
      </c>
      <c r="I19" s="65"/>
      <c r="J19" s="65"/>
      <c r="K19" s="65"/>
      <c r="L19" s="65"/>
      <c r="M19" s="65"/>
      <c r="N19" s="65"/>
      <c r="O19" s="65"/>
    </row>
    <row r="20" spans="1:15" s="68" customFormat="1" ht="38.25">
      <c r="A20" s="72"/>
      <c r="B20" s="89">
        <f t="shared" ref="B20:B26" si="1">B19+1</f>
        <v>2</v>
      </c>
      <c r="C20" s="108" t="s">
        <v>431</v>
      </c>
      <c r="D20" s="108"/>
      <c r="E20" s="86" t="s">
        <v>36</v>
      </c>
      <c r="F20" s="106">
        <v>1</v>
      </c>
      <c r="G20" s="134"/>
      <c r="H20" s="133" t="str">
        <f t="shared" si="0"/>
        <v/>
      </c>
      <c r="I20" s="65"/>
      <c r="J20" s="65"/>
      <c r="K20" s="65"/>
      <c r="L20" s="65"/>
      <c r="M20" s="65"/>
      <c r="N20" s="65"/>
      <c r="O20" s="65"/>
    </row>
    <row r="21" spans="1:15" s="68" customFormat="1">
      <c r="A21" s="72"/>
      <c r="B21" s="89">
        <f t="shared" si="1"/>
        <v>3</v>
      </c>
      <c r="C21" s="108" t="s">
        <v>430</v>
      </c>
      <c r="D21" s="108"/>
      <c r="E21" s="86" t="s">
        <v>104</v>
      </c>
      <c r="F21" s="106">
        <v>10</v>
      </c>
      <c r="G21" s="134"/>
      <c r="H21" s="133" t="str">
        <f t="shared" si="0"/>
        <v/>
      </c>
      <c r="I21" s="65"/>
      <c r="J21" s="65"/>
      <c r="K21" s="65"/>
      <c r="L21" s="65"/>
      <c r="M21" s="65"/>
      <c r="N21" s="65"/>
      <c r="O21" s="65"/>
    </row>
    <row r="22" spans="1:15" s="68" customFormat="1" ht="38.25">
      <c r="A22" s="72"/>
      <c r="B22" s="89">
        <f t="shared" si="1"/>
        <v>4</v>
      </c>
      <c r="C22" s="108" t="s">
        <v>429</v>
      </c>
      <c r="D22" s="108"/>
      <c r="E22" s="86" t="s">
        <v>428</v>
      </c>
      <c r="F22" s="106">
        <v>320</v>
      </c>
      <c r="G22" s="134"/>
      <c r="H22" s="133" t="str">
        <f t="shared" si="0"/>
        <v/>
      </c>
      <c r="I22" s="65"/>
      <c r="J22" s="65"/>
      <c r="K22" s="65"/>
      <c r="L22" s="65"/>
      <c r="M22" s="65"/>
      <c r="N22" s="65"/>
      <c r="O22" s="65"/>
    </row>
    <row r="23" spans="1:15" s="68" customFormat="1" ht="38.25">
      <c r="A23" s="72"/>
      <c r="B23" s="89">
        <f t="shared" si="1"/>
        <v>5</v>
      </c>
      <c r="C23" s="112" t="s">
        <v>427</v>
      </c>
      <c r="D23" s="112"/>
      <c r="E23" s="110" t="s">
        <v>33</v>
      </c>
      <c r="F23" s="109">
        <v>50</v>
      </c>
      <c r="G23" s="134"/>
      <c r="H23" s="133" t="str">
        <f t="shared" si="0"/>
        <v/>
      </c>
      <c r="I23" s="65"/>
      <c r="J23" s="65"/>
      <c r="K23" s="65"/>
      <c r="L23" s="65"/>
      <c r="M23" s="65"/>
      <c r="N23" s="65"/>
      <c r="O23" s="65"/>
    </row>
    <row r="24" spans="1:15" s="68" customFormat="1" ht="38.25">
      <c r="A24" s="72"/>
      <c r="B24" s="89">
        <f t="shared" si="1"/>
        <v>6</v>
      </c>
      <c r="C24" s="104" t="s">
        <v>426</v>
      </c>
      <c r="D24" s="104"/>
      <c r="E24" s="86" t="s">
        <v>104</v>
      </c>
      <c r="F24" s="106">
        <v>0.2</v>
      </c>
      <c r="G24" s="134"/>
      <c r="H24" s="133" t="str">
        <f t="shared" si="0"/>
        <v/>
      </c>
      <c r="I24" s="65"/>
      <c r="J24" s="65"/>
      <c r="K24" s="65"/>
      <c r="L24" s="65"/>
      <c r="M24" s="65"/>
      <c r="N24" s="65"/>
      <c r="O24" s="65"/>
    </row>
    <row r="25" spans="1:15" s="68" customFormat="1" ht="51">
      <c r="A25" s="72"/>
      <c r="B25" s="89">
        <f t="shared" si="1"/>
        <v>7</v>
      </c>
      <c r="C25" s="104" t="s">
        <v>425</v>
      </c>
      <c r="D25" s="104" t="s">
        <v>424</v>
      </c>
      <c r="E25" s="101" t="s">
        <v>36</v>
      </c>
      <c r="F25" s="100">
        <v>2</v>
      </c>
      <c r="G25" s="134"/>
      <c r="H25" s="133" t="str">
        <f t="shared" si="0"/>
        <v/>
      </c>
      <c r="I25" s="65"/>
      <c r="J25" s="65"/>
      <c r="K25" s="65"/>
      <c r="L25" s="65"/>
      <c r="M25" s="65"/>
      <c r="N25" s="65"/>
      <c r="O25" s="65"/>
    </row>
    <row r="26" spans="1:15" s="68" customFormat="1" ht="38.25">
      <c r="A26" s="72"/>
      <c r="B26" s="84">
        <f t="shared" si="1"/>
        <v>8</v>
      </c>
      <c r="C26" s="83" t="s">
        <v>395</v>
      </c>
      <c r="D26" s="83"/>
      <c r="E26" s="81" t="s">
        <v>33</v>
      </c>
      <c r="F26" s="80">
        <v>640</v>
      </c>
      <c r="G26" s="134"/>
      <c r="H26" s="133" t="str">
        <f t="shared" si="0"/>
        <v/>
      </c>
      <c r="I26" s="65"/>
      <c r="J26" s="65"/>
      <c r="K26" s="65"/>
      <c r="L26" s="65"/>
      <c r="M26" s="65"/>
      <c r="N26" s="65"/>
      <c r="O26" s="65"/>
    </row>
    <row r="27" spans="1:15" s="68" customFormat="1">
      <c r="A27" s="72"/>
      <c r="B27" s="97"/>
      <c r="C27" s="99"/>
      <c r="D27" s="98"/>
      <c r="E27" s="97"/>
      <c r="F27" s="97"/>
      <c r="G27" s="128" t="s">
        <v>0</v>
      </c>
      <c r="H27" s="128">
        <f>SUM(H19:H26)</f>
        <v>0</v>
      </c>
      <c r="I27" s="65"/>
      <c r="J27" s="65"/>
      <c r="K27" s="65"/>
      <c r="L27" s="65"/>
      <c r="M27" s="65"/>
      <c r="N27" s="65"/>
      <c r="O27" s="65"/>
    </row>
    <row r="28" spans="1:15" s="68" customFormat="1">
      <c r="A28" s="72"/>
      <c r="B28" s="97"/>
      <c r="C28" s="99"/>
      <c r="D28" s="98"/>
      <c r="E28" s="97"/>
      <c r="F28" s="97"/>
      <c r="G28" s="128"/>
      <c r="H28" s="128"/>
      <c r="I28" s="65"/>
      <c r="J28" s="65"/>
      <c r="K28" s="65"/>
      <c r="L28" s="65"/>
      <c r="M28" s="65"/>
      <c r="N28" s="65"/>
      <c r="O28" s="65"/>
    </row>
    <row r="29" spans="1:15" s="117" customFormat="1" ht="15.75" customHeight="1">
      <c r="A29" s="118"/>
      <c r="B29" s="171" t="s">
        <v>423</v>
      </c>
      <c r="C29" s="172"/>
      <c r="D29" s="172"/>
      <c r="E29" s="172"/>
      <c r="F29" s="172"/>
      <c r="G29" s="128"/>
      <c r="H29" s="128"/>
      <c r="I29" s="65"/>
      <c r="J29" s="65"/>
      <c r="K29" s="65"/>
      <c r="L29" s="65"/>
      <c r="M29" s="65"/>
      <c r="N29" s="65"/>
      <c r="O29" s="65"/>
    </row>
    <row r="30" spans="1:15" s="68" customFormat="1">
      <c r="A30" s="72"/>
      <c r="B30" s="71"/>
      <c r="C30" s="72"/>
      <c r="D30" s="72"/>
      <c r="E30" s="71"/>
      <c r="F30" s="71"/>
      <c r="G30" s="128"/>
      <c r="H30" s="128"/>
      <c r="I30" s="65"/>
      <c r="J30" s="65"/>
      <c r="K30" s="65"/>
      <c r="L30" s="65"/>
      <c r="M30" s="65"/>
      <c r="N30" s="65"/>
      <c r="O30" s="65"/>
    </row>
    <row r="31" spans="1:15" s="68" customFormat="1">
      <c r="A31" s="72"/>
      <c r="B31" s="116" t="s">
        <v>393</v>
      </c>
      <c r="C31" s="115" t="s">
        <v>377</v>
      </c>
      <c r="D31" s="93" t="s">
        <v>376</v>
      </c>
      <c r="E31" s="114" t="s">
        <v>46</v>
      </c>
      <c r="F31" s="91" t="s">
        <v>45</v>
      </c>
      <c r="G31" s="128" t="s">
        <v>375</v>
      </c>
      <c r="H31" s="128" t="s">
        <v>26</v>
      </c>
      <c r="I31" s="65"/>
      <c r="J31" s="65"/>
      <c r="K31" s="65"/>
      <c r="L31" s="65"/>
      <c r="M31" s="65"/>
      <c r="N31" s="65"/>
      <c r="O31" s="65"/>
    </row>
    <row r="32" spans="1:15" s="68" customFormat="1" ht="25.5">
      <c r="A32" s="72"/>
      <c r="B32" s="89">
        <v>1</v>
      </c>
      <c r="C32" s="104" t="s">
        <v>422</v>
      </c>
      <c r="D32" s="102"/>
      <c r="E32" s="101" t="s">
        <v>33</v>
      </c>
      <c r="F32" s="100">
        <v>330</v>
      </c>
      <c r="G32" s="134"/>
      <c r="H32" s="133" t="str">
        <f>IF(G32="","",ROUND(F32*G32,2))</f>
        <v/>
      </c>
      <c r="I32" s="65"/>
      <c r="J32" s="65"/>
      <c r="K32" s="65"/>
      <c r="L32" s="65"/>
      <c r="M32" s="65"/>
      <c r="N32" s="65"/>
      <c r="O32" s="65"/>
    </row>
    <row r="33" spans="1:15" s="68" customFormat="1" ht="38.25">
      <c r="A33" s="72"/>
      <c r="B33" s="89">
        <f>B32+1</f>
        <v>2</v>
      </c>
      <c r="C33" s="104" t="s">
        <v>421</v>
      </c>
      <c r="D33" s="102"/>
      <c r="E33" s="101" t="s">
        <v>33</v>
      </c>
      <c r="F33" s="100">
        <v>50</v>
      </c>
      <c r="G33" s="134"/>
      <c r="H33" s="133" t="str">
        <f>IF(G33="","",ROUND(F33*G33,2))</f>
        <v/>
      </c>
      <c r="I33" s="65"/>
      <c r="J33" s="65"/>
      <c r="K33" s="65"/>
      <c r="L33" s="65"/>
      <c r="M33" s="65"/>
      <c r="N33" s="65"/>
      <c r="O33" s="65"/>
    </row>
    <row r="34" spans="1:15" s="68" customFormat="1" ht="255">
      <c r="A34" s="72"/>
      <c r="B34" s="84">
        <f>B33+1</f>
        <v>3</v>
      </c>
      <c r="C34" s="135" t="s">
        <v>420</v>
      </c>
      <c r="D34" s="82"/>
      <c r="E34" s="81" t="s">
        <v>381</v>
      </c>
      <c r="F34" s="80">
        <v>1</v>
      </c>
      <c r="G34" s="134"/>
      <c r="H34" s="133" t="str">
        <f>IF(G34="","",ROUND(F34*G34,2))</f>
        <v/>
      </c>
      <c r="I34" s="65"/>
      <c r="J34" s="65"/>
      <c r="K34" s="65"/>
      <c r="L34" s="65"/>
      <c r="M34" s="65"/>
      <c r="N34" s="65"/>
      <c r="O34" s="65"/>
    </row>
    <row r="35" spans="1:15" s="68" customFormat="1">
      <c r="A35" s="72"/>
      <c r="B35" s="97"/>
      <c r="C35" s="99"/>
      <c r="D35" s="98"/>
      <c r="E35" s="97"/>
      <c r="F35" s="97"/>
      <c r="G35" s="128" t="s">
        <v>0</v>
      </c>
      <c r="H35" s="128">
        <f>SUM(H32:H34)</f>
        <v>0</v>
      </c>
      <c r="I35" s="65"/>
      <c r="J35" s="65"/>
      <c r="K35" s="65"/>
      <c r="L35" s="65"/>
      <c r="M35" s="65"/>
      <c r="N35" s="65"/>
      <c r="O35" s="65"/>
    </row>
    <row r="36" spans="1:15" s="68" customFormat="1">
      <c r="A36" s="72"/>
      <c r="B36" s="97"/>
      <c r="C36" s="99"/>
      <c r="D36" s="98"/>
      <c r="E36" s="97"/>
      <c r="F36" s="97"/>
      <c r="G36" s="128"/>
      <c r="H36" s="128"/>
      <c r="I36" s="65"/>
      <c r="J36" s="65"/>
      <c r="K36" s="65"/>
      <c r="L36" s="65"/>
      <c r="M36" s="65"/>
      <c r="N36" s="65"/>
      <c r="O36" s="65"/>
    </row>
    <row r="37" spans="1:15" s="73" customFormat="1" ht="15.75">
      <c r="A37" s="77"/>
      <c r="B37" s="171" t="s">
        <v>419</v>
      </c>
      <c r="C37" s="173"/>
      <c r="D37" s="173"/>
      <c r="E37" s="173"/>
      <c r="F37" s="173"/>
      <c r="G37" s="128"/>
      <c r="H37" s="128"/>
      <c r="I37" s="65"/>
      <c r="J37" s="65"/>
      <c r="K37" s="65"/>
      <c r="L37" s="65"/>
      <c r="M37" s="65"/>
      <c r="N37" s="65"/>
      <c r="O37" s="65"/>
    </row>
    <row r="38" spans="1:15" s="68" customFormat="1">
      <c r="A38" s="72"/>
      <c r="B38" s="71"/>
      <c r="C38" s="72"/>
      <c r="D38" s="72"/>
      <c r="E38" s="71"/>
      <c r="F38" s="71"/>
      <c r="G38" s="128"/>
      <c r="H38" s="128"/>
      <c r="I38" s="65"/>
      <c r="J38" s="65"/>
      <c r="K38" s="65"/>
      <c r="L38" s="65"/>
      <c r="M38" s="65"/>
      <c r="N38" s="65"/>
      <c r="O38" s="65"/>
    </row>
    <row r="39" spans="1:15" s="68" customFormat="1">
      <c r="A39" s="72"/>
      <c r="B39" s="95" t="s">
        <v>378</v>
      </c>
      <c r="C39" s="94" t="s">
        <v>377</v>
      </c>
      <c r="D39" s="93" t="s">
        <v>376</v>
      </c>
      <c r="E39" s="92" t="s">
        <v>46</v>
      </c>
      <c r="F39" s="91" t="s">
        <v>45</v>
      </c>
      <c r="G39" s="128" t="s">
        <v>375</v>
      </c>
      <c r="H39" s="128" t="s">
        <v>26</v>
      </c>
      <c r="I39" s="65"/>
      <c r="J39" s="65"/>
      <c r="K39" s="65"/>
      <c r="L39" s="65"/>
      <c r="M39" s="65"/>
      <c r="N39" s="65"/>
      <c r="O39" s="65"/>
    </row>
    <row r="40" spans="1:15" s="68" customFormat="1" ht="38.25">
      <c r="A40" s="72"/>
      <c r="B40" s="89">
        <v>1</v>
      </c>
      <c r="C40" s="88" t="s">
        <v>438</v>
      </c>
      <c r="D40" s="90"/>
      <c r="E40" s="86" t="s">
        <v>33</v>
      </c>
      <c r="F40" s="85">
        <v>320</v>
      </c>
      <c r="G40" s="134"/>
      <c r="H40" s="133" t="str">
        <f>IF(G40="","",ROUND(F40*G40,2))</f>
        <v/>
      </c>
      <c r="I40" s="65"/>
      <c r="J40" s="65"/>
      <c r="K40" s="65"/>
      <c r="L40" s="65"/>
      <c r="M40" s="65"/>
      <c r="N40" s="65"/>
      <c r="O40" s="65"/>
    </row>
    <row r="41" spans="1:15" s="68" customFormat="1" ht="25.5">
      <c r="A41" s="72"/>
      <c r="B41" s="89">
        <f>B40+1</f>
        <v>2</v>
      </c>
      <c r="C41" s="88" t="s">
        <v>373</v>
      </c>
      <c r="D41" s="87"/>
      <c r="E41" s="86" t="s">
        <v>369</v>
      </c>
      <c r="F41" s="85">
        <v>1</v>
      </c>
      <c r="G41" s="134"/>
      <c r="H41" s="133" t="str">
        <f>IF(G41="","",ROUND(F41*G41,2))</f>
        <v/>
      </c>
      <c r="I41" s="65"/>
      <c r="J41" s="65"/>
      <c r="K41" s="65"/>
      <c r="L41" s="65"/>
      <c r="M41" s="65"/>
      <c r="N41" s="65"/>
      <c r="O41" s="65"/>
    </row>
    <row r="42" spans="1:15" s="68" customFormat="1" ht="63.75">
      <c r="A42" s="72"/>
      <c r="B42" s="89">
        <f>B41+1</f>
        <v>3</v>
      </c>
      <c r="C42" s="88" t="s">
        <v>418</v>
      </c>
      <c r="D42" s="87"/>
      <c r="E42" s="86" t="s">
        <v>369</v>
      </c>
      <c r="F42" s="85">
        <v>1</v>
      </c>
      <c r="G42" s="134"/>
      <c r="H42" s="133" t="str">
        <f>IF(G42="","",ROUND(F42*G42,2))</f>
        <v/>
      </c>
      <c r="I42" s="65"/>
      <c r="J42" s="65"/>
      <c r="K42" s="65"/>
      <c r="L42" s="65"/>
      <c r="M42" s="65"/>
      <c r="N42" s="65"/>
      <c r="O42" s="65"/>
    </row>
    <row r="43" spans="1:15" s="68" customFormat="1" ht="38.25" hidden="1">
      <c r="A43" s="72"/>
      <c r="B43" s="84">
        <f>B42+1</f>
        <v>4</v>
      </c>
      <c r="C43" s="83" t="s">
        <v>370</v>
      </c>
      <c r="D43" s="82"/>
      <c r="E43" s="81" t="s">
        <v>369</v>
      </c>
      <c r="F43" s="80">
        <v>1</v>
      </c>
      <c r="G43" s="134"/>
      <c r="H43" s="133" t="str">
        <f>IF(G43="","",ROUND(F43*G43,2))</f>
        <v/>
      </c>
      <c r="I43" s="65"/>
      <c r="J43" s="65"/>
      <c r="K43" s="65"/>
      <c r="L43" s="65"/>
      <c r="M43" s="65"/>
      <c r="N43" s="65"/>
      <c r="O43" s="65"/>
    </row>
    <row r="44" spans="1:15" s="68" customFormat="1">
      <c r="A44" s="72"/>
      <c r="B44" s="97"/>
      <c r="C44" s="132"/>
      <c r="D44" s="132"/>
      <c r="E44" s="97"/>
      <c r="F44" s="97"/>
      <c r="G44" s="128"/>
      <c r="H44" s="128"/>
      <c r="I44" s="65"/>
      <c r="J44" s="65"/>
      <c r="K44" s="65"/>
      <c r="L44" s="65"/>
      <c r="M44" s="65"/>
      <c r="N44" s="65"/>
      <c r="O44" s="65"/>
    </row>
    <row r="45" spans="1:15" s="68" customFormat="1">
      <c r="A45" s="72"/>
      <c r="B45" s="71"/>
      <c r="C45" s="72"/>
      <c r="D45" s="72"/>
      <c r="E45" s="71"/>
      <c r="F45" s="71"/>
      <c r="G45" s="128" t="s">
        <v>0</v>
      </c>
      <c r="H45" s="128">
        <f>SUM(H40:H43)</f>
        <v>0</v>
      </c>
      <c r="I45" s="65"/>
      <c r="J45" s="65"/>
      <c r="K45" s="65"/>
      <c r="L45" s="65"/>
      <c r="M45" s="65"/>
      <c r="N45" s="65"/>
      <c r="O45" s="65"/>
    </row>
    <row r="46" spans="1:15"/>
    <row r="47" spans="1:15" s="73" customFormat="1" ht="15.75">
      <c r="A47" s="77"/>
      <c r="B47" s="76"/>
      <c r="C47" s="76"/>
      <c r="D47" s="77"/>
      <c r="E47" s="77"/>
      <c r="F47" s="76"/>
      <c r="G47" s="131" t="s">
        <v>368</v>
      </c>
      <c r="H47" s="130"/>
      <c r="I47" s="65"/>
      <c r="J47" s="65"/>
      <c r="K47" s="65"/>
      <c r="L47" s="65"/>
      <c r="M47" s="65"/>
      <c r="N47" s="65"/>
      <c r="O47" s="65"/>
    </row>
    <row r="48" spans="1:15" s="68" customFormat="1">
      <c r="A48" s="72"/>
      <c r="B48" s="71"/>
      <c r="C48" s="71"/>
      <c r="D48" s="72"/>
      <c r="E48" s="72"/>
      <c r="F48" s="71"/>
      <c r="G48" s="129" t="s">
        <v>367</v>
      </c>
      <c r="H48" s="128">
        <f>SUM(H45+H35+H27+H14)</f>
        <v>0</v>
      </c>
      <c r="I48" s="65"/>
      <c r="J48" s="65"/>
      <c r="K48" s="65"/>
      <c r="L48" s="65"/>
      <c r="M48" s="65"/>
      <c r="N48" s="65"/>
      <c r="O48" s="65"/>
    </row>
    <row r="49" spans="1:15" s="68" customFormat="1" hidden="1">
      <c r="A49" s="72"/>
      <c r="B49" s="71"/>
      <c r="C49" s="71"/>
      <c r="D49" s="72"/>
      <c r="E49" s="72"/>
      <c r="F49" s="71"/>
      <c r="G49" s="129" t="s">
        <v>366</v>
      </c>
      <c r="H49" s="129">
        <f>H48*22%</f>
        <v>0</v>
      </c>
      <c r="I49" s="65"/>
      <c r="J49" s="65"/>
      <c r="K49" s="65"/>
      <c r="L49" s="65"/>
      <c r="M49" s="65"/>
      <c r="N49" s="65"/>
      <c r="O49" s="65"/>
    </row>
    <row r="50" spans="1:15" s="68" customFormat="1" hidden="1">
      <c r="A50" s="72"/>
      <c r="B50" s="71"/>
      <c r="C50" s="71"/>
      <c r="D50" s="72"/>
      <c r="E50" s="72"/>
      <c r="F50" s="71"/>
      <c r="G50" s="129" t="s">
        <v>365</v>
      </c>
      <c r="H50" s="128">
        <f>SUM(H48+H49)</f>
        <v>0</v>
      </c>
      <c r="I50" s="65"/>
      <c r="J50" s="65"/>
      <c r="K50" s="65"/>
      <c r="L50" s="65"/>
      <c r="M50" s="65"/>
      <c r="N50" s="65"/>
      <c r="O50" s="65"/>
    </row>
    <row r="51" spans="1:15" hidden="1"/>
    <row r="52" spans="1:15" hidden="1"/>
    <row r="53" spans="1:15" hidden="1"/>
    <row r="54" spans="1:15" hidden="1"/>
    <row r="55" spans="1:15" hidden="1"/>
    <row r="56" spans="1:15" hidden="1"/>
    <row r="57" spans="1:15" hidden="1"/>
    <row r="58" spans="1:15" hidden="1"/>
    <row r="59" spans="1:15" hidden="1"/>
    <row r="60" spans="1:15" hidden="1"/>
    <row r="61" spans="1:15" hidden="1"/>
    <row r="62" spans="1:15" hidden="1"/>
    <row r="63" spans="1:15" hidden="1"/>
    <row r="64" spans="1:15" hidden="1"/>
    <row r="65" hidden="1"/>
    <row r="66" hidden="1"/>
    <row r="67" hidden="1"/>
  </sheetData>
  <sheetProtection password="CB71" sheet="1" objects="1" scenarios="1"/>
  <mergeCells count="7">
    <mergeCell ref="B16:F16"/>
    <mergeCell ref="B3:F3"/>
    <mergeCell ref="B10:F10"/>
    <mergeCell ref="B29:F29"/>
    <mergeCell ref="B37:F37"/>
    <mergeCell ref="D4:H4"/>
    <mergeCell ref="D5:H5"/>
  </mergeCells>
  <pageMargins left="0.78740157480314965" right="0.39370078740157483" top="0.59055118110236227" bottom="0.59055118110236227" header="0.39370078740157483" footer="0.39370078740157483"/>
  <pageSetup paperSize="9" orientation="portrait" copies="6" r:id="rId1"/>
  <headerFooter alignWithMargins="0">
    <oddHeader>&amp;R&amp;"-,Običajno"&amp;8&amp;P/&amp;N</oddHeader>
    <oddFooter>&amp;C&amp;"-,Regular"&amp;8Datoteka: &amp;F</oddFooter>
  </headerFooter>
</worksheet>
</file>

<file path=xl/worksheets/sheet5.xml><?xml version="1.0" encoding="utf-8"?>
<worksheet xmlns="http://schemas.openxmlformats.org/spreadsheetml/2006/main" xmlns:r="http://schemas.openxmlformats.org/officeDocument/2006/relationships">
  <dimension ref="A1:I29"/>
  <sheetViews>
    <sheetView tabSelected="1" view="pageBreakPreview" zoomScale="150" zoomScaleSheetLayoutView="150" workbookViewId="0">
      <selection activeCell="A18" sqref="A18:XFD23"/>
    </sheetView>
  </sheetViews>
  <sheetFormatPr defaultColWidth="0" defaultRowHeight="0" customHeight="1" zeroHeight="1"/>
  <cols>
    <col min="1" max="1" width="4" style="1" customWidth="1"/>
    <col min="2" max="2" width="6.7109375" style="1" customWidth="1"/>
    <col min="3" max="3" width="33.5703125" style="1" customWidth="1"/>
    <col min="4" max="4" width="4.85546875" style="1" customWidth="1"/>
    <col min="5" max="5" width="10.140625" style="1" customWidth="1"/>
    <col min="6" max="6" width="14.5703125" style="1" customWidth="1"/>
    <col min="7" max="7" width="14.7109375" style="1" customWidth="1"/>
    <col min="8" max="16384" width="0" style="1" hidden="1"/>
  </cols>
  <sheetData>
    <row r="1" spans="1:9" ht="18">
      <c r="A1" s="63" t="s">
        <v>364</v>
      </c>
      <c r="B1" s="60"/>
      <c r="C1" s="60"/>
      <c r="D1" s="60"/>
      <c r="E1" s="60"/>
      <c r="F1" s="60"/>
      <c r="G1" s="64" t="s">
        <v>440</v>
      </c>
    </row>
    <row r="2" spans="1:9" ht="18">
      <c r="A2" s="63"/>
      <c r="B2" s="60"/>
      <c r="C2" s="60"/>
      <c r="D2" s="60"/>
      <c r="E2" s="60"/>
      <c r="F2" s="60"/>
      <c r="G2" s="60"/>
    </row>
    <row r="3" spans="1:9" ht="12.75" customHeight="1">
      <c r="A3" s="62" t="s">
        <v>363</v>
      </c>
      <c r="B3" s="61"/>
      <c r="C3" s="165" t="s">
        <v>362</v>
      </c>
      <c r="D3" s="166"/>
      <c r="E3" s="166"/>
      <c r="F3" s="166"/>
      <c r="G3" s="166"/>
    </row>
    <row r="4" spans="1:9" ht="27" customHeight="1">
      <c r="A4" s="62" t="s">
        <v>361</v>
      </c>
      <c r="B4" s="62"/>
      <c r="C4" s="167" t="s">
        <v>439</v>
      </c>
      <c r="D4" s="167"/>
      <c r="E4" s="167"/>
      <c r="F4" s="167"/>
      <c r="G4" s="167"/>
    </row>
    <row r="5" spans="1:9" ht="12.75">
      <c r="A5" s="61" t="s">
        <v>359</v>
      </c>
      <c r="B5" s="60"/>
      <c r="C5" s="61" t="s">
        <v>358</v>
      </c>
      <c r="D5" s="60" t="s">
        <v>357</v>
      </c>
      <c r="E5" s="60"/>
      <c r="F5" s="60"/>
      <c r="G5" s="59">
        <v>42644</v>
      </c>
    </row>
    <row r="6" spans="1:9" ht="12.75">
      <c r="A6" s="61"/>
      <c r="B6" s="60"/>
      <c r="C6" s="61"/>
      <c r="D6" s="60"/>
      <c r="E6" s="60"/>
      <c r="F6" s="60"/>
      <c r="G6" s="59"/>
    </row>
    <row r="7" spans="1:9" ht="121.5" customHeight="1">
      <c r="A7" s="168" t="s">
        <v>356</v>
      </c>
      <c r="B7" s="168"/>
      <c r="C7" s="168"/>
      <c r="D7" s="168"/>
      <c r="E7" s="168"/>
      <c r="F7" s="168"/>
      <c r="G7" s="168"/>
    </row>
    <row r="8" spans="1:9" ht="12.75"/>
    <row r="9" spans="1:9" ht="15.75">
      <c r="A9" s="11" t="s">
        <v>7</v>
      </c>
      <c r="B9" s="169" t="s">
        <v>6</v>
      </c>
      <c r="C9" s="169"/>
      <c r="D9" s="169"/>
      <c r="E9" s="169"/>
      <c r="F9" s="169"/>
      <c r="G9" s="169"/>
      <c r="H9" s="27">
        <v>10</v>
      </c>
      <c r="I9" s="26" t="s">
        <v>7</v>
      </c>
    </row>
    <row r="10" spans="1:9" ht="12.75">
      <c r="A10" s="8"/>
      <c r="B10" s="8"/>
      <c r="C10" s="8"/>
      <c r="D10" s="8"/>
      <c r="E10" s="8"/>
      <c r="F10" s="8"/>
      <c r="G10" s="8"/>
      <c r="H10" s="24"/>
      <c r="I10" s="24"/>
    </row>
    <row r="11" spans="1:9" ht="22.5">
      <c r="A11" s="25" t="s">
        <v>49</v>
      </c>
      <c r="B11" s="25" t="s">
        <v>48</v>
      </c>
      <c r="C11" s="25" t="s">
        <v>47</v>
      </c>
      <c r="D11" s="25" t="s">
        <v>46</v>
      </c>
      <c r="E11" s="25" t="s">
        <v>45</v>
      </c>
      <c r="F11" s="25" t="s">
        <v>44</v>
      </c>
      <c r="G11" s="25" t="s">
        <v>26</v>
      </c>
      <c r="H11" s="24" t="s">
        <v>7</v>
      </c>
      <c r="I11" s="23"/>
    </row>
    <row r="12" spans="1:9" ht="72">
      <c r="A12" s="22" t="s">
        <v>43</v>
      </c>
      <c r="B12" s="21"/>
      <c r="C12" s="20" t="s">
        <v>437</v>
      </c>
      <c r="D12" s="19"/>
      <c r="E12" s="18"/>
      <c r="F12" s="18"/>
      <c r="G12" s="18"/>
      <c r="H12" s="12" t="s">
        <v>7</v>
      </c>
      <c r="I12" s="12">
        <v>0</v>
      </c>
    </row>
    <row r="13" spans="1:9" ht="132">
      <c r="A13" s="22" t="s">
        <v>42</v>
      </c>
      <c r="B13" s="21"/>
      <c r="C13" s="20" t="s">
        <v>41</v>
      </c>
      <c r="D13" s="19" t="s">
        <v>33</v>
      </c>
      <c r="E13" s="18">
        <v>510</v>
      </c>
      <c r="F13" s="17"/>
      <c r="G13" s="16" t="str">
        <f>IF(F13="","",ROUND(E13*F13,2))</f>
        <v/>
      </c>
      <c r="H13" s="12" t="s">
        <v>7</v>
      </c>
      <c r="I13" s="12">
        <v>1</v>
      </c>
    </row>
    <row r="14" spans="1:9" ht="108">
      <c r="A14" s="22" t="s">
        <v>40</v>
      </c>
      <c r="B14" s="21"/>
      <c r="C14" s="20" t="s">
        <v>39</v>
      </c>
      <c r="D14" s="19" t="s">
        <v>36</v>
      </c>
      <c r="E14" s="18">
        <v>4</v>
      </c>
      <c r="F14" s="17"/>
      <c r="G14" s="16" t="str">
        <f>IF(F14="","",ROUND(E14*F14,2))</f>
        <v/>
      </c>
      <c r="H14" s="12" t="s">
        <v>7</v>
      </c>
      <c r="I14" s="12">
        <v>2</v>
      </c>
    </row>
    <row r="15" spans="1:9" ht="72">
      <c r="A15" s="22" t="s">
        <v>38</v>
      </c>
      <c r="B15" s="21"/>
      <c r="C15" s="20" t="s">
        <v>37</v>
      </c>
      <c r="D15" s="19" t="s">
        <v>36</v>
      </c>
      <c r="E15" s="18">
        <v>2</v>
      </c>
      <c r="F15" s="17"/>
      <c r="G15" s="16" t="str">
        <f>IF(F15="","",ROUND(E15*F15,2))</f>
        <v/>
      </c>
      <c r="H15" s="12" t="s">
        <v>7</v>
      </c>
      <c r="I15" s="12">
        <v>3</v>
      </c>
    </row>
    <row r="16" spans="1:9" ht="108">
      <c r="A16" s="22" t="s">
        <v>35</v>
      </c>
      <c r="B16" s="21"/>
      <c r="C16" s="20" t="s">
        <v>34</v>
      </c>
      <c r="D16" s="19" t="s">
        <v>33</v>
      </c>
      <c r="E16" s="18">
        <v>160</v>
      </c>
      <c r="F16" s="17"/>
      <c r="G16" s="16" t="str">
        <f>IF(F16="","",ROUND(E16*F16,2))</f>
        <v/>
      </c>
      <c r="H16" s="12" t="s">
        <v>7</v>
      </c>
      <c r="I16" s="12">
        <v>4</v>
      </c>
    </row>
    <row r="17" spans="1:9" ht="12.75">
      <c r="A17" s="15"/>
      <c r="B17" s="4"/>
      <c r="C17" s="4"/>
      <c r="D17" s="4"/>
      <c r="E17" s="14" t="s">
        <v>32</v>
      </c>
      <c r="F17" s="13" t="s">
        <v>31</v>
      </c>
      <c r="G17" s="13" t="str">
        <f>IF(SUM(G12:G16)=0,"",SUM(G12:G16))</f>
        <v/>
      </c>
      <c r="H17" s="12"/>
      <c r="I17" s="12"/>
    </row>
    <row r="18" spans="1:9" ht="12.75"/>
    <row r="19" spans="1:9" ht="12.75">
      <c r="A19" s="4"/>
      <c r="B19" s="4" t="s">
        <v>5</v>
      </c>
      <c r="C19" s="4"/>
      <c r="D19" s="4"/>
      <c r="E19" s="4"/>
      <c r="F19" s="4"/>
      <c r="G19" s="2" t="str">
        <f>G17</f>
        <v/>
      </c>
    </row>
    <row r="20" spans="1:9" ht="12.75">
      <c r="A20" s="4"/>
      <c r="B20" s="4" t="s">
        <v>472</v>
      </c>
      <c r="C20" s="4"/>
      <c r="D20" s="175">
        <v>0</v>
      </c>
      <c r="E20" s="3" t="s">
        <v>1</v>
      </c>
      <c r="F20" s="4"/>
      <c r="G20" s="2" t="str">
        <f>IF(G19="","",ROUND(G19*D20/100,2))</f>
        <v/>
      </c>
    </row>
    <row r="21" spans="1:9" ht="12.75">
      <c r="A21" s="4"/>
      <c r="B21" s="4" t="s">
        <v>473</v>
      </c>
      <c r="C21" s="4"/>
      <c r="D21" s="4"/>
      <c r="E21" s="4"/>
      <c r="F21" s="4"/>
      <c r="G21" s="2" t="str">
        <f>IF(G19="","",G19-G20)</f>
        <v/>
      </c>
    </row>
    <row r="22" spans="1:9" ht="12.75">
      <c r="A22" s="4"/>
      <c r="B22" s="3" t="s">
        <v>4</v>
      </c>
      <c r="C22" s="3"/>
      <c r="D22" s="3">
        <v>5</v>
      </c>
      <c r="E22" s="3" t="s">
        <v>1</v>
      </c>
      <c r="F22" s="3"/>
      <c r="G22" s="2" t="str">
        <f>IF(G21="","",ROUND(G21*D22/100,2))</f>
        <v/>
      </c>
    </row>
    <row r="23" spans="1:9" ht="12.75">
      <c r="A23" s="4"/>
      <c r="B23" s="3" t="s">
        <v>3</v>
      </c>
      <c r="C23" s="3"/>
      <c r="D23" s="3"/>
      <c r="E23" s="3"/>
      <c r="F23" s="3"/>
      <c r="G23" s="2" t="str">
        <f>IF(G21="","",G21+G22)</f>
        <v/>
      </c>
    </row>
    <row r="24" spans="1:9" ht="12.75">
      <c r="A24" s="4"/>
      <c r="B24" s="3" t="s">
        <v>2</v>
      </c>
      <c r="C24" s="3"/>
      <c r="D24" s="3">
        <v>22</v>
      </c>
      <c r="E24" s="3" t="s">
        <v>1</v>
      </c>
      <c r="F24" s="3"/>
      <c r="G24" s="2" t="str">
        <f>IF(G23="","",ROUND(G23*D24/100,2))</f>
        <v/>
      </c>
    </row>
    <row r="25" spans="1:9" ht="12.75">
      <c r="A25" s="4"/>
      <c r="B25" s="3" t="s">
        <v>0</v>
      </c>
      <c r="C25" s="3"/>
      <c r="D25" s="3"/>
      <c r="E25" s="3"/>
      <c r="F25" s="3"/>
      <c r="G25" s="2" t="str">
        <f>IF(G23="","",G23+G24)</f>
        <v/>
      </c>
    </row>
    <row r="26" spans="1:9" ht="12.75" hidden="1"/>
    <row r="27" spans="1:9" ht="12.75" hidden="1"/>
    <row r="28" spans="1:9" ht="12.75" hidden="1"/>
    <row r="29" spans="1:9" ht="12.75" hidden="1"/>
  </sheetData>
  <sheetProtection password="CB71" sheet="1" objects="1" scenarios="1"/>
  <mergeCells count="4">
    <mergeCell ref="B9:G9"/>
    <mergeCell ref="C3:G3"/>
    <mergeCell ref="C4:G4"/>
    <mergeCell ref="A7:G7"/>
  </mergeCells>
  <pageMargins left="0.70866141732283472" right="0.70866141732283472" top="0.74803149606299213" bottom="0.74803149606299213" header="0.31496062992125984" footer="0.31496062992125984"/>
  <pageSetup paperSize="9" orientation="portrait" r:id="rId1"/>
  <headerFooter>
    <oddHeader>&amp;C&amp;G</oddHeader>
    <oddFooter>&amp;C&amp;P/&amp;N</oddFooter>
  </headerFooter>
  <legacyDrawingHF r:id="rId2"/>
</worksheet>
</file>

<file path=xl/worksheets/sheet6.xml><?xml version="1.0" encoding="utf-8"?>
<worksheet xmlns="http://schemas.openxmlformats.org/spreadsheetml/2006/main" xmlns:r="http://schemas.openxmlformats.org/officeDocument/2006/relationships">
  <dimension ref="A1:I240"/>
  <sheetViews>
    <sheetView tabSelected="1" view="pageBreakPreview" zoomScale="150" zoomScaleSheetLayoutView="150" workbookViewId="0">
      <selection activeCell="A18" sqref="A18:XFD23"/>
    </sheetView>
  </sheetViews>
  <sheetFormatPr defaultColWidth="0" defaultRowHeight="0" customHeight="1" zeroHeight="1"/>
  <cols>
    <col min="1" max="1" width="4" style="1" customWidth="1"/>
    <col min="2" max="2" width="6.7109375" style="1" customWidth="1"/>
    <col min="3" max="3" width="33.5703125" style="1" customWidth="1"/>
    <col min="4" max="4" width="4.85546875" style="1" customWidth="1"/>
    <col min="5" max="5" width="10.140625" style="1" customWidth="1"/>
    <col min="6" max="6" width="14.5703125" style="1" customWidth="1"/>
    <col min="7" max="7" width="14.7109375" style="1" customWidth="1"/>
    <col min="8" max="16384" width="0" style="1" hidden="1"/>
  </cols>
  <sheetData>
    <row r="1" spans="1:9" ht="18">
      <c r="A1" s="63" t="s">
        <v>364</v>
      </c>
      <c r="B1" s="60"/>
      <c r="C1" s="60"/>
      <c r="D1" s="60"/>
      <c r="E1" s="60"/>
      <c r="F1" s="60"/>
      <c r="G1" s="64" t="s">
        <v>455</v>
      </c>
    </row>
    <row r="2" spans="1:9" ht="18">
      <c r="A2" s="63"/>
      <c r="B2" s="60"/>
      <c r="C2" s="60"/>
      <c r="D2" s="60"/>
      <c r="E2" s="60"/>
      <c r="F2" s="60"/>
      <c r="G2" s="60"/>
    </row>
    <row r="3" spans="1:9" ht="12.75" customHeight="1">
      <c r="A3" s="62" t="s">
        <v>363</v>
      </c>
      <c r="B3" s="61"/>
      <c r="C3" s="165" t="s">
        <v>362</v>
      </c>
      <c r="D3" s="166"/>
      <c r="E3" s="166"/>
      <c r="F3" s="166"/>
      <c r="G3" s="166"/>
    </row>
    <row r="4" spans="1:9" ht="27" customHeight="1">
      <c r="A4" s="62" t="s">
        <v>361</v>
      </c>
      <c r="B4" s="62"/>
      <c r="C4" s="167" t="s">
        <v>454</v>
      </c>
      <c r="D4" s="167"/>
      <c r="E4" s="167"/>
      <c r="F4" s="167"/>
      <c r="G4" s="167"/>
    </row>
    <row r="5" spans="1:9" ht="12.75">
      <c r="A5" s="61" t="s">
        <v>359</v>
      </c>
      <c r="B5" s="60"/>
      <c r="C5" s="61" t="s">
        <v>358</v>
      </c>
      <c r="D5" s="60" t="s">
        <v>357</v>
      </c>
      <c r="E5" s="60"/>
      <c r="F5" s="60"/>
      <c r="G5" s="59">
        <v>42644</v>
      </c>
    </row>
    <row r="6" spans="1:9" ht="12.75">
      <c r="A6" s="61"/>
      <c r="B6" s="60"/>
      <c r="C6" s="61"/>
      <c r="D6" s="60"/>
      <c r="E6" s="60"/>
      <c r="F6" s="60"/>
      <c r="G6" s="59"/>
    </row>
    <row r="7" spans="1:9" ht="121.5" customHeight="1">
      <c r="A7" s="168" t="s">
        <v>356</v>
      </c>
      <c r="B7" s="168"/>
      <c r="C7" s="168"/>
      <c r="D7" s="168"/>
      <c r="E7" s="168"/>
      <c r="F7" s="168"/>
      <c r="G7" s="168"/>
    </row>
    <row r="8" spans="1:9" ht="12.75"/>
    <row r="9" spans="1:9" ht="15.75">
      <c r="A9" s="11" t="s">
        <v>25</v>
      </c>
      <c r="B9" s="169" t="s">
        <v>14</v>
      </c>
      <c r="C9" s="169"/>
      <c r="D9" s="169"/>
      <c r="E9" s="169"/>
      <c r="F9" s="169"/>
      <c r="G9" s="169"/>
      <c r="H9" s="46">
        <v>1</v>
      </c>
      <c r="I9" s="42" t="s">
        <v>25</v>
      </c>
    </row>
    <row r="10" spans="1:9" ht="12.75">
      <c r="A10" s="8"/>
      <c r="B10" s="8"/>
      <c r="C10" s="8"/>
      <c r="D10" s="8"/>
      <c r="E10" s="8"/>
      <c r="F10" s="8"/>
      <c r="G10" s="8"/>
      <c r="H10" s="42"/>
      <c r="I10" s="42"/>
    </row>
    <row r="11" spans="1:9" ht="22.5">
      <c r="A11" s="25" t="s">
        <v>49</v>
      </c>
      <c r="B11" s="25" t="s">
        <v>48</v>
      </c>
      <c r="C11" s="25" t="s">
        <v>47</v>
      </c>
      <c r="D11" s="25" t="s">
        <v>46</v>
      </c>
      <c r="E11" s="25" t="s">
        <v>45</v>
      </c>
      <c r="F11" s="25" t="s">
        <v>44</v>
      </c>
      <c r="G11" s="25" t="s">
        <v>26</v>
      </c>
      <c r="H11" s="42" t="s">
        <v>25</v>
      </c>
      <c r="I11" s="42"/>
    </row>
    <row r="12" spans="1:9" ht="36">
      <c r="A12" s="22" t="s">
        <v>355</v>
      </c>
      <c r="B12" s="21"/>
      <c r="C12" s="20" t="s">
        <v>220</v>
      </c>
      <c r="D12" s="19" t="s">
        <v>33</v>
      </c>
      <c r="E12" s="45">
        <v>100</v>
      </c>
      <c r="F12" s="17"/>
      <c r="G12" s="16" t="str">
        <f t="shared" ref="G12:G21" si="0">IF(F12="","",ROUND(E12*F12,2))</f>
        <v/>
      </c>
      <c r="H12" s="44" t="s">
        <v>25</v>
      </c>
      <c r="I12" s="44">
        <v>1</v>
      </c>
    </row>
    <row r="13" spans="1:9" ht="36">
      <c r="A13" s="22" t="s">
        <v>352</v>
      </c>
      <c r="B13" s="21">
        <v>21111</v>
      </c>
      <c r="C13" s="20" t="s">
        <v>218</v>
      </c>
      <c r="D13" s="19" t="s">
        <v>104</v>
      </c>
      <c r="E13" s="45">
        <v>90</v>
      </c>
      <c r="F13" s="17"/>
      <c r="G13" s="16" t="str">
        <f t="shared" si="0"/>
        <v/>
      </c>
      <c r="H13" s="44" t="s">
        <v>25</v>
      </c>
      <c r="I13" s="44">
        <v>2</v>
      </c>
    </row>
    <row r="14" spans="1:9" ht="36">
      <c r="A14" s="22" t="s">
        <v>350</v>
      </c>
      <c r="B14" s="21">
        <v>21521</v>
      </c>
      <c r="C14" s="20" t="s">
        <v>216</v>
      </c>
      <c r="D14" s="19" t="s">
        <v>104</v>
      </c>
      <c r="E14" s="45">
        <v>45</v>
      </c>
      <c r="F14" s="17"/>
      <c r="G14" s="16" t="str">
        <f t="shared" si="0"/>
        <v/>
      </c>
      <c r="H14" s="44" t="s">
        <v>25</v>
      </c>
      <c r="I14" s="44">
        <v>3</v>
      </c>
    </row>
    <row r="15" spans="1:9" ht="36">
      <c r="A15" s="22" t="s">
        <v>348</v>
      </c>
      <c r="B15" s="21"/>
      <c r="C15" s="20" t="s">
        <v>214</v>
      </c>
      <c r="D15" s="19" t="s">
        <v>104</v>
      </c>
      <c r="E15" s="45">
        <v>1</v>
      </c>
      <c r="F15" s="17"/>
      <c r="G15" s="16" t="str">
        <f t="shared" si="0"/>
        <v/>
      </c>
      <c r="H15" s="44" t="s">
        <v>25</v>
      </c>
      <c r="I15" s="44">
        <v>4</v>
      </c>
    </row>
    <row r="16" spans="1:9" ht="24">
      <c r="A16" s="22" t="s">
        <v>346</v>
      </c>
      <c r="B16" s="21">
        <v>22111</v>
      </c>
      <c r="C16" s="20" t="s">
        <v>212</v>
      </c>
      <c r="D16" s="19" t="s">
        <v>89</v>
      </c>
      <c r="E16" s="45">
        <v>90</v>
      </c>
      <c r="F16" s="17"/>
      <c r="G16" s="16" t="str">
        <f t="shared" si="0"/>
        <v/>
      </c>
      <c r="H16" s="44" t="s">
        <v>25</v>
      </c>
      <c r="I16" s="44">
        <v>5</v>
      </c>
    </row>
    <row r="17" spans="1:9" ht="24">
      <c r="A17" s="22" t="s">
        <v>344</v>
      </c>
      <c r="B17" s="21"/>
      <c r="C17" s="20" t="s">
        <v>123</v>
      </c>
      <c r="D17" s="19" t="s">
        <v>89</v>
      </c>
      <c r="E17" s="45">
        <v>130</v>
      </c>
      <c r="F17" s="17"/>
      <c r="G17" s="16" t="str">
        <f t="shared" si="0"/>
        <v/>
      </c>
      <c r="H17" s="44" t="s">
        <v>25</v>
      </c>
      <c r="I17" s="44">
        <v>6</v>
      </c>
    </row>
    <row r="18" spans="1:9" ht="24">
      <c r="A18" s="22" t="s">
        <v>342</v>
      </c>
      <c r="B18" s="21">
        <v>22111</v>
      </c>
      <c r="C18" s="20" t="s">
        <v>209</v>
      </c>
      <c r="D18" s="19" t="s">
        <v>104</v>
      </c>
      <c r="E18" s="45">
        <v>9</v>
      </c>
      <c r="F18" s="17"/>
      <c r="G18" s="16" t="str">
        <f t="shared" si="0"/>
        <v/>
      </c>
      <c r="H18" s="44" t="s">
        <v>25</v>
      </c>
      <c r="I18" s="44">
        <v>7</v>
      </c>
    </row>
    <row r="19" spans="1:9" ht="24">
      <c r="A19" s="22" t="s">
        <v>340</v>
      </c>
      <c r="B19" s="21"/>
      <c r="C19" s="20" t="s">
        <v>207</v>
      </c>
      <c r="D19" s="19" t="s">
        <v>104</v>
      </c>
      <c r="E19" s="45">
        <v>18</v>
      </c>
      <c r="F19" s="17"/>
      <c r="G19" s="16" t="str">
        <f t="shared" si="0"/>
        <v/>
      </c>
      <c r="H19" s="44" t="s">
        <v>25</v>
      </c>
      <c r="I19" s="44">
        <v>8</v>
      </c>
    </row>
    <row r="20" spans="1:9" ht="24">
      <c r="A20" s="22" t="s">
        <v>338</v>
      </c>
      <c r="B20" s="21"/>
      <c r="C20" s="20" t="s">
        <v>205</v>
      </c>
      <c r="D20" s="19" t="s">
        <v>104</v>
      </c>
      <c r="E20" s="45">
        <v>16.233750000000001</v>
      </c>
      <c r="F20" s="17"/>
      <c r="G20" s="16" t="str">
        <f t="shared" si="0"/>
        <v/>
      </c>
      <c r="H20" s="44" t="s">
        <v>25</v>
      </c>
      <c r="I20" s="44">
        <v>9</v>
      </c>
    </row>
    <row r="21" spans="1:9" ht="24">
      <c r="A21" s="22" t="s">
        <v>336</v>
      </c>
      <c r="B21" s="21"/>
      <c r="C21" s="20" t="s">
        <v>193</v>
      </c>
      <c r="D21" s="19" t="s">
        <v>33</v>
      </c>
      <c r="E21" s="45">
        <v>100</v>
      </c>
      <c r="F21" s="17"/>
      <c r="G21" s="16" t="str">
        <f t="shared" si="0"/>
        <v/>
      </c>
      <c r="H21" s="44" t="s">
        <v>25</v>
      </c>
      <c r="I21" s="44">
        <v>10</v>
      </c>
    </row>
    <row r="22" spans="1:9" ht="60">
      <c r="A22" s="22" t="s">
        <v>334</v>
      </c>
      <c r="B22" s="21"/>
      <c r="C22" s="20" t="s">
        <v>183</v>
      </c>
      <c r="D22" s="19"/>
      <c r="E22" s="18"/>
      <c r="F22" s="18"/>
      <c r="G22" s="18"/>
      <c r="H22" s="44" t="s">
        <v>25</v>
      </c>
      <c r="I22" s="44">
        <v>11</v>
      </c>
    </row>
    <row r="23" spans="1:9" ht="12.75">
      <c r="A23" s="22" t="s">
        <v>332</v>
      </c>
      <c r="B23" s="21"/>
      <c r="C23" s="20" t="s">
        <v>177</v>
      </c>
      <c r="D23" s="19" t="s">
        <v>36</v>
      </c>
      <c r="E23" s="45">
        <v>1</v>
      </c>
      <c r="F23" s="17"/>
      <c r="G23" s="16" t="str">
        <f t="shared" ref="G23:G32" si="1">IF(F23="","",ROUND(E23*F23,2))</f>
        <v/>
      </c>
      <c r="H23" s="44" t="s">
        <v>25</v>
      </c>
      <c r="I23" s="44">
        <v>12</v>
      </c>
    </row>
    <row r="24" spans="1:9" ht="24">
      <c r="A24" s="22" t="s">
        <v>453</v>
      </c>
      <c r="B24" s="21"/>
      <c r="C24" s="20" t="s">
        <v>169</v>
      </c>
      <c r="D24" s="19" t="s">
        <v>36</v>
      </c>
      <c r="E24" s="45">
        <v>1</v>
      </c>
      <c r="F24" s="17"/>
      <c r="G24" s="16" t="str">
        <f t="shared" si="1"/>
        <v/>
      </c>
      <c r="H24" s="44" t="s">
        <v>25</v>
      </c>
      <c r="I24" s="44">
        <v>13</v>
      </c>
    </row>
    <row r="25" spans="1:9" ht="12.75">
      <c r="A25" s="22" t="s">
        <v>452</v>
      </c>
      <c r="B25" s="21"/>
      <c r="C25" s="20" t="s">
        <v>163</v>
      </c>
      <c r="D25" s="19" t="s">
        <v>36</v>
      </c>
      <c r="E25" s="45">
        <v>2</v>
      </c>
      <c r="F25" s="17"/>
      <c r="G25" s="16" t="str">
        <f t="shared" si="1"/>
        <v/>
      </c>
      <c r="H25" s="44" t="s">
        <v>25</v>
      </c>
      <c r="I25" s="44">
        <v>14</v>
      </c>
    </row>
    <row r="26" spans="1:9" ht="36">
      <c r="A26" s="22" t="s">
        <v>451</v>
      </c>
      <c r="B26" s="21"/>
      <c r="C26" s="20" t="s">
        <v>450</v>
      </c>
      <c r="D26" s="19" t="s">
        <v>36</v>
      </c>
      <c r="E26" s="45">
        <v>1</v>
      </c>
      <c r="F26" s="17"/>
      <c r="G26" s="16" t="str">
        <f t="shared" si="1"/>
        <v/>
      </c>
      <c r="H26" s="44" t="s">
        <v>25</v>
      </c>
      <c r="I26" s="44">
        <v>15</v>
      </c>
    </row>
    <row r="27" spans="1:9" ht="12.75">
      <c r="A27" s="22" t="s">
        <v>449</v>
      </c>
      <c r="B27" s="21"/>
      <c r="C27" s="20" t="s">
        <v>153</v>
      </c>
      <c r="D27" s="19" t="s">
        <v>36</v>
      </c>
      <c r="E27" s="45">
        <v>1</v>
      </c>
      <c r="F27" s="17"/>
      <c r="G27" s="16" t="str">
        <f t="shared" si="1"/>
        <v/>
      </c>
      <c r="H27" s="44" t="s">
        <v>25</v>
      </c>
      <c r="I27" s="44">
        <v>16</v>
      </c>
    </row>
    <row r="28" spans="1:9" ht="12.75">
      <c r="A28" s="22" t="s">
        <v>448</v>
      </c>
      <c r="B28" s="21"/>
      <c r="C28" s="20" t="s">
        <v>151</v>
      </c>
      <c r="D28" s="19" t="s">
        <v>36</v>
      </c>
      <c r="E28" s="45">
        <v>1</v>
      </c>
      <c r="F28" s="17"/>
      <c r="G28" s="16" t="str">
        <f t="shared" si="1"/>
        <v/>
      </c>
      <c r="H28" s="44" t="s">
        <v>25</v>
      </c>
      <c r="I28" s="44">
        <v>17</v>
      </c>
    </row>
    <row r="29" spans="1:9" ht="36">
      <c r="A29" s="22" t="s">
        <v>447</v>
      </c>
      <c r="B29" s="21"/>
      <c r="C29" s="20" t="s">
        <v>146</v>
      </c>
      <c r="D29" s="19" t="s">
        <v>36</v>
      </c>
      <c r="E29" s="45">
        <v>1</v>
      </c>
      <c r="F29" s="17"/>
      <c r="G29" s="16" t="str">
        <f t="shared" si="1"/>
        <v/>
      </c>
      <c r="H29" s="44" t="s">
        <v>25</v>
      </c>
      <c r="I29" s="44">
        <v>18</v>
      </c>
    </row>
    <row r="30" spans="1:9" ht="24">
      <c r="A30" s="22" t="s">
        <v>446</v>
      </c>
      <c r="B30" s="21"/>
      <c r="C30" s="20" t="s">
        <v>144</v>
      </c>
      <c r="D30" s="19" t="s">
        <v>33</v>
      </c>
      <c r="E30" s="45">
        <v>100</v>
      </c>
      <c r="F30" s="17"/>
      <c r="G30" s="16" t="str">
        <f t="shared" si="1"/>
        <v/>
      </c>
      <c r="H30" s="44" t="s">
        <v>25</v>
      </c>
      <c r="I30" s="44">
        <v>19</v>
      </c>
    </row>
    <row r="31" spans="1:9" ht="36">
      <c r="A31" s="22" t="s">
        <v>445</v>
      </c>
      <c r="B31" s="21"/>
      <c r="C31" s="20" t="s">
        <v>142</v>
      </c>
      <c r="D31" s="19" t="s">
        <v>33</v>
      </c>
      <c r="E31" s="45">
        <v>100</v>
      </c>
      <c r="F31" s="17"/>
      <c r="G31" s="16" t="str">
        <f t="shared" si="1"/>
        <v/>
      </c>
      <c r="H31" s="44" t="s">
        <v>25</v>
      </c>
      <c r="I31" s="44">
        <v>20</v>
      </c>
    </row>
    <row r="32" spans="1:9" ht="24">
      <c r="A32" s="22" t="s">
        <v>444</v>
      </c>
      <c r="B32" s="21"/>
      <c r="C32" s="20" t="s">
        <v>140</v>
      </c>
      <c r="D32" s="19" t="s">
        <v>139</v>
      </c>
      <c r="E32" s="45">
        <v>4</v>
      </c>
      <c r="F32" s="17"/>
      <c r="G32" s="16" t="str">
        <f t="shared" si="1"/>
        <v/>
      </c>
      <c r="H32" s="44" t="s">
        <v>25</v>
      </c>
      <c r="I32" s="44">
        <v>21</v>
      </c>
    </row>
    <row r="33" spans="1:9" ht="12.75">
      <c r="A33" s="15"/>
      <c r="B33" s="4"/>
      <c r="C33" s="4"/>
      <c r="D33" s="4"/>
      <c r="E33" s="14" t="s">
        <v>32</v>
      </c>
      <c r="F33" s="13" t="s">
        <v>31</v>
      </c>
      <c r="G33" s="13" t="str">
        <f>IF(SUM(G12:G32)=0,"",SUM(G12:G32))</f>
        <v/>
      </c>
      <c r="H33" s="44"/>
      <c r="I33" s="44"/>
    </row>
    <row r="34" spans="1:9" ht="12.75"/>
    <row r="35" spans="1:9" ht="15.75">
      <c r="A35" s="11" t="s">
        <v>23</v>
      </c>
      <c r="B35" s="10" t="s">
        <v>29</v>
      </c>
      <c r="C35" s="9"/>
      <c r="D35" s="9"/>
      <c r="E35" s="9"/>
      <c r="F35" s="9"/>
      <c r="G35" s="9"/>
    </row>
    <row r="36" spans="1:9" ht="12.75">
      <c r="A36" s="8"/>
      <c r="B36" s="8"/>
      <c r="C36" s="8"/>
      <c r="D36" s="8"/>
      <c r="E36" s="8"/>
      <c r="F36" s="8"/>
      <c r="G36" s="8"/>
    </row>
    <row r="37" spans="1:9" ht="22.5">
      <c r="A37" s="6" t="s">
        <v>28</v>
      </c>
      <c r="B37" s="6"/>
      <c r="C37" s="6" t="s">
        <v>27</v>
      </c>
      <c r="D37" s="6"/>
      <c r="E37" s="6"/>
      <c r="F37" s="7"/>
      <c r="G37" s="6" t="s">
        <v>26</v>
      </c>
    </row>
    <row r="38" spans="1:9" ht="12.75">
      <c r="A38" s="4" t="s">
        <v>25</v>
      </c>
      <c r="B38" s="4" t="s">
        <v>14</v>
      </c>
      <c r="C38" s="4"/>
      <c r="D38" s="4"/>
      <c r="E38" s="4"/>
      <c r="F38" s="4"/>
      <c r="G38" s="5" t="str">
        <f>G33</f>
        <v/>
      </c>
    </row>
    <row r="39" spans="1:9" ht="12.75">
      <c r="A39" s="4"/>
      <c r="B39" s="4" t="s">
        <v>5</v>
      </c>
      <c r="C39" s="4"/>
      <c r="D39" s="4"/>
      <c r="E39" s="4"/>
      <c r="F39" s="4"/>
      <c r="G39" s="2" t="str">
        <f>IF(SUM(G38:G38)=0,"",ROUND(SUM(G38:G38),2))</f>
        <v/>
      </c>
    </row>
    <row r="40" spans="1:9" ht="12.75">
      <c r="A40" s="4"/>
      <c r="B40" s="4" t="s">
        <v>472</v>
      </c>
      <c r="C40" s="4"/>
      <c r="D40" s="175">
        <v>0</v>
      </c>
      <c r="E40" s="3" t="s">
        <v>1</v>
      </c>
      <c r="F40" s="4"/>
      <c r="G40" s="2" t="str">
        <f>IF(G39="","",ROUND(G39*D40/100,2))</f>
        <v/>
      </c>
    </row>
    <row r="41" spans="1:9" ht="12.75">
      <c r="A41" s="4"/>
      <c r="B41" s="4" t="s">
        <v>473</v>
      </c>
      <c r="C41" s="4"/>
      <c r="D41" s="4"/>
      <c r="E41" s="4"/>
      <c r="F41" s="4"/>
      <c r="G41" s="2" t="str">
        <f>IF(G39="","",G39-G40)</f>
        <v/>
      </c>
    </row>
    <row r="42" spans="1:9" ht="12.75">
      <c r="A42" s="4"/>
      <c r="B42" s="3" t="s">
        <v>4</v>
      </c>
      <c r="C42" s="3"/>
      <c r="D42" s="3">
        <v>5</v>
      </c>
      <c r="E42" s="3" t="s">
        <v>1</v>
      </c>
      <c r="F42" s="3"/>
      <c r="G42" s="2" t="str">
        <f>IF(G41="","",ROUND(G41*D42/100,2))</f>
        <v/>
      </c>
    </row>
    <row r="43" spans="1:9" ht="12.75">
      <c r="A43" s="4"/>
      <c r="B43" s="3" t="s">
        <v>3</v>
      </c>
      <c r="C43" s="3"/>
      <c r="D43" s="3"/>
      <c r="E43" s="3"/>
      <c r="F43" s="3"/>
      <c r="G43" s="2" t="str">
        <f>IF(G41="","",G41+G42)</f>
        <v/>
      </c>
    </row>
    <row r="44" spans="1:9" ht="12.75">
      <c r="A44" s="4"/>
      <c r="B44" s="3" t="s">
        <v>471</v>
      </c>
      <c r="C44" s="3"/>
      <c r="D44" s="3">
        <v>0</v>
      </c>
      <c r="E44" s="3" t="s">
        <v>1</v>
      </c>
      <c r="F44" s="3"/>
      <c r="G44" s="2" t="str">
        <f>IF(G43="","",ROUND(G43*D44/100,2))</f>
        <v/>
      </c>
    </row>
    <row r="45" spans="1:9" ht="12.75">
      <c r="A45" s="4"/>
      <c r="B45" s="3" t="s">
        <v>0</v>
      </c>
      <c r="C45" s="3"/>
      <c r="D45" s="3"/>
      <c r="E45" s="3"/>
      <c r="F45" s="3"/>
      <c r="G45" s="2" t="str">
        <f>IF(G43="","",G43+G44)</f>
        <v/>
      </c>
    </row>
    <row r="46" spans="1:9" ht="12.75" hidden="1"/>
    <row r="47" spans="1:9" ht="12.75" hidden="1"/>
    <row r="48" spans="1:9"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row r="120" ht="12.75" hidden="1"/>
    <row r="121" ht="12.75" hidden="1"/>
    <row r="122" ht="12.75" hidden="1"/>
    <row r="123" ht="12.75" hidden="1"/>
    <row r="124" ht="12.75" hidden="1"/>
    <row r="125" ht="12.75" hidden="1"/>
    <row r="126" ht="12.75" hidden="1"/>
    <row r="127" ht="12.75" hidden="1"/>
    <row r="128" ht="12.75" hidden="1"/>
    <row r="129" ht="12.75" hidden="1"/>
    <row r="130" ht="12.75" hidden="1"/>
    <row r="131" ht="12.75" hidden="1"/>
    <row r="132" ht="12.75" hidden="1"/>
    <row r="133" ht="12.75" hidden="1"/>
    <row r="134" ht="12.75" hidden="1"/>
    <row r="135" ht="12.75" hidden="1"/>
    <row r="136" ht="12.75" hidden="1"/>
    <row r="137" ht="12.75" hidden="1"/>
    <row r="138" ht="12.75" hidden="1"/>
    <row r="139" ht="12.75" hidden="1"/>
    <row r="140" ht="12.75" hidden="1"/>
    <row r="141" ht="12.75" hidden="1"/>
    <row r="142" ht="12.75" hidden="1"/>
    <row r="143" ht="12.75" hidden="1"/>
    <row r="144" ht="12.75" hidden="1"/>
    <row r="145" ht="12.75" hidden="1"/>
    <row r="146" ht="12.75" hidden="1"/>
    <row r="147" ht="12.75" hidden="1"/>
    <row r="148" ht="12.75" hidden="1"/>
    <row r="149" ht="12.75" hidden="1"/>
    <row r="150" ht="12.75" hidden="1"/>
    <row r="151" ht="12.75" hidden="1"/>
    <row r="152" ht="12.75" hidden="1"/>
    <row r="153" ht="12.75" hidden="1"/>
    <row r="154" ht="12.75" hidden="1"/>
    <row r="155" ht="12.75" hidden="1"/>
    <row r="156" ht="12.75" hidden="1"/>
    <row r="157" ht="12.75" hidden="1"/>
    <row r="158" ht="12.75" hidden="1"/>
    <row r="159" ht="12.75" hidden="1"/>
    <row r="160" ht="12.75" hidden="1"/>
    <row r="161" ht="12.75" hidden="1"/>
    <row r="162" ht="12.75" hidden="1"/>
    <row r="163" ht="12.75" hidden="1"/>
    <row r="164" ht="12.75" hidden="1"/>
    <row r="165" ht="12.75" hidden="1"/>
    <row r="166" ht="12.75" hidden="1"/>
    <row r="167" ht="12.75" hidden="1"/>
    <row r="168" ht="12.75" hidden="1"/>
    <row r="169" ht="12.75" hidden="1"/>
    <row r="170" ht="12.75" hidden="1"/>
    <row r="171" ht="12.75" hidden="1"/>
    <row r="172" ht="12.75" hidden="1"/>
    <row r="173" ht="12.75" hidden="1"/>
    <row r="174" ht="12.75" hidden="1"/>
    <row r="175" ht="12.75" hidden="1"/>
    <row r="176" ht="12.75" hidden="1"/>
    <row r="177" ht="12.75" hidden="1"/>
    <row r="178" ht="12.75" hidden="1"/>
    <row r="179" ht="12.75" hidden="1"/>
    <row r="180" ht="12.75" hidden="1"/>
    <row r="181" ht="12.75" hidden="1"/>
    <row r="182" ht="12.75" hidden="1"/>
    <row r="183" ht="12.75" hidden="1"/>
    <row r="184" ht="12.75" hidden="1"/>
    <row r="185" ht="12.75" hidden="1"/>
    <row r="186" ht="12.75" hidden="1"/>
    <row r="187" ht="12.75" hidden="1"/>
    <row r="188" ht="12.75" hidden="1"/>
    <row r="189" ht="12.75" hidden="1"/>
    <row r="190" ht="12.75" hidden="1"/>
    <row r="191" ht="12.75" hidden="1"/>
    <row r="192" ht="12.75" hidden="1"/>
    <row r="193" ht="12.75" hidden="1"/>
    <row r="194" ht="12.75" hidden="1"/>
    <row r="195" ht="12.75" hidden="1"/>
    <row r="196" ht="12.75" hidden="1"/>
    <row r="197" ht="12.75" hidden="1"/>
    <row r="198" ht="12.75" hidden="1"/>
    <row r="199" ht="12.75" hidden="1"/>
    <row r="200" ht="12.75" hidden="1"/>
    <row r="201" ht="12.75" hidden="1"/>
    <row r="202" ht="12.75" hidden="1"/>
    <row r="203" ht="12.75" hidden="1"/>
    <row r="204" ht="12.75" hidden="1"/>
    <row r="205" ht="12.75" hidden="1"/>
    <row r="206" ht="12.75" hidden="1"/>
    <row r="207" ht="12.75" hidden="1"/>
    <row r="208" ht="12.75" hidden="1"/>
    <row r="209" ht="12.75" hidden="1"/>
    <row r="210" ht="12.75" hidden="1"/>
    <row r="211" ht="12.75" hidden="1"/>
    <row r="212" ht="12.75" hidden="1"/>
    <row r="213" ht="12.75" hidden="1"/>
    <row r="214" ht="12.75" hidden="1"/>
    <row r="215" ht="12.75" hidden="1"/>
    <row r="216" ht="12.75" hidden="1"/>
    <row r="217" ht="12.75" hidden="1"/>
    <row r="218" ht="12.75" hidden="1"/>
    <row r="219" ht="12.75" hidden="1"/>
    <row r="220" ht="12.75" hidden="1"/>
    <row r="221" ht="12.75" hidden="1"/>
    <row r="222" ht="12.75" hidden="1"/>
    <row r="223" ht="12.75" hidden="1"/>
    <row r="224" ht="12.75" hidden="1"/>
    <row r="225" ht="12.75" hidden="1"/>
    <row r="226" ht="12.75" hidden="1"/>
    <row r="227" ht="12.75" hidden="1"/>
    <row r="228" ht="12.75" hidden="1"/>
    <row r="229" ht="12.75" hidden="1"/>
    <row r="230" ht="12.75" hidden="1"/>
    <row r="231" ht="12.75" hidden="1"/>
    <row r="232" ht="12.75" hidden="1"/>
    <row r="233" ht="12.75" hidden="1"/>
    <row r="234" ht="12.75" hidden="1"/>
    <row r="235" ht="12.75" hidden="1"/>
    <row r="236" ht="12.75" hidden="1"/>
    <row r="237" ht="12.75" hidden="1"/>
    <row r="238" ht="12.75" hidden="1"/>
    <row r="239" ht="12.75" hidden="1"/>
    <row r="240" ht="12.75" hidden="1"/>
  </sheetData>
  <sheetProtection password="CB71" sheet="1" objects="1" scenarios="1"/>
  <mergeCells count="4">
    <mergeCell ref="C3:G3"/>
    <mergeCell ref="C4:G4"/>
    <mergeCell ref="A7:G7"/>
    <mergeCell ref="B9:G9"/>
  </mergeCells>
  <pageMargins left="0.70866141732283472" right="0.70866141732283472" top="0.74803149606299213" bottom="0.74803149606299213" header="0.31496062992125984" footer="0.31496062992125984"/>
  <pageSetup paperSize="9" orientation="portrait" r:id="rId1"/>
  <headerFooter>
    <oddHeader>&amp;C&amp;G</oddHeader>
    <oddFooter>&amp;C&amp;P/&amp;N</oddFooter>
  </headerFooter>
  <legacyDrawingHF r:id="rId2"/>
</worksheet>
</file>

<file path=xl/worksheets/sheet7.xml><?xml version="1.0" encoding="utf-8"?>
<worksheet xmlns="http://schemas.openxmlformats.org/spreadsheetml/2006/main" xmlns:r="http://schemas.openxmlformats.org/officeDocument/2006/relationships">
  <dimension ref="A1:I240"/>
  <sheetViews>
    <sheetView tabSelected="1" view="pageBreakPreview" zoomScale="150" zoomScaleSheetLayoutView="150" workbookViewId="0">
      <selection activeCell="A18" sqref="A18:XFD23"/>
    </sheetView>
  </sheetViews>
  <sheetFormatPr defaultColWidth="0" defaultRowHeight="0" customHeight="1" zeroHeight="1"/>
  <cols>
    <col min="1" max="1" width="4" style="1" customWidth="1"/>
    <col min="2" max="2" width="6.7109375" style="1" customWidth="1"/>
    <col min="3" max="3" width="33.5703125" style="1" customWidth="1"/>
    <col min="4" max="4" width="4.85546875" style="1" customWidth="1"/>
    <col min="5" max="5" width="10.140625" style="1" customWidth="1"/>
    <col min="6" max="6" width="14.5703125" style="1" customWidth="1"/>
    <col min="7" max="7" width="14.7109375" style="1" customWidth="1"/>
    <col min="8" max="16384" width="0" style="1" hidden="1"/>
  </cols>
  <sheetData>
    <row r="1" spans="1:9" ht="18">
      <c r="A1" s="63" t="s">
        <v>364</v>
      </c>
      <c r="B1" s="60"/>
      <c r="C1" s="60"/>
      <c r="D1" s="60"/>
      <c r="E1" s="60"/>
      <c r="F1" s="60"/>
      <c r="G1" s="64" t="s">
        <v>455</v>
      </c>
    </row>
    <row r="2" spans="1:9" ht="18">
      <c r="A2" s="63"/>
      <c r="B2" s="60"/>
      <c r="C2" s="60"/>
      <c r="D2" s="60"/>
      <c r="E2" s="60"/>
      <c r="F2" s="60"/>
      <c r="G2" s="60"/>
    </row>
    <row r="3" spans="1:9" ht="12.75" customHeight="1">
      <c r="A3" s="62" t="s">
        <v>363</v>
      </c>
      <c r="B3" s="61"/>
      <c r="C3" s="165" t="s">
        <v>362</v>
      </c>
      <c r="D3" s="166"/>
      <c r="E3" s="166"/>
      <c r="F3" s="166"/>
      <c r="G3" s="166"/>
    </row>
    <row r="4" spans="1:9" ht="27" customHeight="1">
      <c r="A4" s="62" t="s">
        <v>361</v>
      </c>
      <c r="B4" s="62"/>
      <c r="C4" s="167" t="s">
        <v>461</v>
      </c>
      <c r="D4" s="167"/>
      <c r="E4" s="167"/>
      <c r="F4" s="167"/>
      <c r="G4" s="167"/>
    </row>
    <row r="5" spans="1:9" ht="12.75">
      <c r="A5" s="61" t="s">
        <v>359</v>
      </c>
      <c r="B5" s="60"/>
      <c r="C5" s="61" t="s">
        <v>358</v>
      </c>
      <c r="D5" s="60" t="s">
        <v>357</v>
      </c>
      <c r="E5" s="60"/>
      <c r="F5" s="60"/>
      <c r="G5" s="59">
        <v>42644</v>
      </c>
    </row>
    <row r="6" spans="1:9" ht="12.75">
      <c r="A6" s="61"/>
      <c r="B6" s="60"/>
      <c r="C6" s="61"/>
      <c r="D6" s="60"/>
      <c r="E6" s="60"/>
      <c r="F6" s="60"/>
      <c r="G6" s="59"/>
    </row>
    <row r="7" spans="1:9" ht="121.5" customHeight="1">
      <c r="A7" s="168" t="s">
        <v>356</v>
      </c>
      <c r="B7" s="168"/>
      <c r="C7" s="168"/>
      <c r="D7" s="168"/>
      <c r="E7" s="168"/>
      <c r="F7" s="168"/>
      <c r="G7" s="168"/>
    </row>
    <row r="8" spans="1:9" ht="12.75"/>
    <row r="9" spans="1:9" ht="15.75">
      <c r="A9" s="51" t="s">
        <v>25</v>
      </c>
      <c r="B9" s="170" t="s">
        <v>24</v>
      </c>
      <c r="C9" s="170"/>
      <c r="D9" s="170"/>
      <c r="E9" s="170"/>
      <c r="F9" s="170"/>
      <c r="G9" s="170"/>
      <c r="H9" s="50">
        <v>1</v>
      </c>
      <c r="I9" s="50" t="s">
        <v>25</v>
      </c>
    </row>
    <row r="10" spans="1:9" ht="12.75">
      <c r="A10" s="49"/>
      <c r="B10" s="49"/>
      <c r="C10" s="49"/>
      <c r="D10" s="49"/>
      <c r="E10" s="49"/>
      <c r="F10" s="49"/>
      <c r="G10" s="49"/>
      <c r="H10" s="48"/>
      <c r="I10" s="48"/>
    </row>
    <row r="11" spans="1:9" ht="22.5">
      <c r="A11" s="25" t="s">
        <v>28</v>
      </c>
      <c r="B11" s="25" t="s">
        <v>48</v>
      </c>
      <c r="C11" s="25" t="s">
        <v>47</v>
      </c>
      <c r="D11" s="25" t="s">
        <v>46</v>
      </c>
      <c r="E11" s="25" t="s">
        <v>45</v>
      </c>
      <c r="F11" s="25" t="s">
        <v>44</v>
      </c>
      <c r="G11" s="25" t="s">
        <v>26</v>
      </c>
      <c r="H11" s="47" t="s">
        <v>25</v>
      </c>
      <c r="I11" s="47"/>
    </row>
    <row r="12" spans="1:9" ht="36">
      <c r="A12" s="22" t="s">
        <v>355</v>
      </c>
      <c r="B12" s="21"/>
      <c r="C12" s="20" t="s">
        <v>343</v>
      </c>
      <c r="D12" s="19" t="s">
        <v>33</v>
      </c>
      <c r="E12" s="18">
        <v>7</v>
      </c>
      <c r="F12" s="17"/>
      <c r="G12" s="16" t="str">
        <f>IF(F12="","",ROUND(E12*F12,2))</f>
        <v/>
      </c>
      <c r="H12" s="12" t="s">
        <v>25</v>
      </c>
      <c r="I12" s="12">
        <v>1</v>
      </c>
    </row>
    <row r="13" spans="1:9" ht="12.75">
      <c r="A13" s="15"/>
      <c r="B13" s="4"/>
      <c r="C13" s="4"/>
      <c r="D13" s="4"/>
      <c r="E13" s="14" t="s">
        <v>32</v>
      </c>
      <c r="F13" s="13" t="s">
        <v>31</v>
      </c>
      <c r="G13" s="13" t="str">
        <f>IF(SUM(G12:G12)=0,"",SUM(G12:G12))</f>
        <v/>
      </c>
      <c r="H13" s="12"/>
      <c r="I13" s="12"/>
    </row>
    <row r="14" spans="1:9" ht="12.75"/>
    <row r="15" spans="1:9" ht="15.75">
      <c r="A15" s="51" t="s">
        <v>23</v>
      </c>
      <c r="B15" s="170" t="s">
        <v>20</v>
      </c>
      <c r="C15" s="170"/>
      <c r="D15" s="170"/>
      <c r="E15" s="170"/>
      <c r="F15" s="170"/>
      <c r="G15" s="170"/>
      <c r="H15" s="28">
        <v>2</v>
      </c>
      <c r="I15" s="50" t="s">
        <v>23</v>
      </c>
    </row>
    <row r="16" spans="1:9" ht="12.75">
      <c r="A16" s="49"/>
      <c r="B16" s="49"/>
      <c r="C16" s="49"/>
      <c r="D16" s="49"/>
      <c r="E16" s="49"/>
      <c r="F16" s="49"/>
      <c r="G16" s="49"/>
      <c r="H16" s="48"/>
      <c r="I16" s="48"/>
    </row>
    <row r="17" spans="1:9" ht="22.5">
      <c r="A17" s="25" t="s">
        <v>28</v>
      </c>
      <c r="B17" s="25" t="s">
        <v>48</v>
      </c>
      <c r="C17" s="25" t="s">
        <v>47</v>
      </c>
      <c r="D17" s="25" t="s">
        <v>46</v>
      </c>
      <c r="E17" s="25" t="s">
        <v>45</v>
      </c>
      <c r="F17" s="25" t="s">
        <v>44</v>
      </c>
      <c r="G17" s="25" t="s">
        <v>26</v>
      </c>
      <c r="H17" s="47" t="s">
        <v>23</v>
      </c>
      <c r="I17" s="47"/>
    </row>
    <row r="18" spans="1:9" ht="36">
      <c r="A18" s="22" t="s">
        <v>330</v>
      </c>
      <c r="B18" s="21"/>
      <c r="C18" s="20" t="s">
        <v>460</v>
      </c>
      <c r="D18" s="19" t="s">
        <v>104</v>
      </c>
      <c r="E18" s="45">
        <v>26</v>
      </c>
      <c r="F18" s="17"/>
      <c r="G18" s="16" t="str">
        <f t="shared" ref="G18:G27" si="0">IF(F18="","",ROUND(E18*F18,2))</f>
        <v/>
      </c>
      <c r="H18" s="12" t="s">
        <v>23</v>
      </c>
      <c r="I18" s="12">
        <v>1</v>
      </c>
    </row>
    <row r="19" spans="1:9" ht="12.75">
      <c r="A19" s="22" t="s">
        <v>328</v>
      </c>
      <c r="B19" s="21">
        <v>31124</v>
      </c>
      <c r="C19" s="20" t="s">
        <v>310</v>
      </c>
      <c r="D19" s="19" t="s">
        <v>89</v>
      </c>
      <c r="E19" s="18">
        <v>850</v>
      </c>
      <c r="F19" s="17"/>
      <c r="G19" s="16" t="str">
        <f t="shared" si="0"/>
        <v/>
      </c>
      <c r="H19" s="12" t="s">
        <v>23</v>
      </c>
      <c r="I19" s="12">
        <v>2</v>
      </c>
    </row>
    <row r="20" spans="1:9" ht="24" customHeight="1">
      <c r="A20" s="22" t="s">
        <v>326</v>
      </c>
      <c r="B20" s="21"/>
      <c r="C20" s="20" t="s">
        <v>96</v>
      </c>
      <c r="D20" s="19" t="s">
        <v>89</v>
      </c>
      <c r="E20" s="45">
        <v>545</v>
      </c>
      <c r="F20" s="17"/>
      <c r="G20" s="16" t="str">
        <f t="shared" si="0"/>
        <v/>
      </c>
      <c r="H20" s="12" t="s">
        <v>23</v>
      </c>
      <c r="I20" s="12">
        <v>3</v>
      </c>
    </row>
    <row r="21" spans="1:9" ht="24">
      <c r="A21" s="22" t="s">
        <v>324</v>
      </c>
      <c r="B21" s="21"/>
      <c r="C21" s="20" t="s">
        <v>98</v>
      </c>
      <c r="D21" s="19" t="s">
        <v>33</v>
      </c>
      <c r="E21" s="18">
        <v>37</v>
      </c>
      <c r="F21" s="17"/>
      <c r="G21" s="16" t="str">
        <f t="shared" si="0"/>
        <v/>
      </c>
      <c r="H21" s="12" t="s">
        <v>23</v>
      </c>
      <c r="I21" s="12">
        <v>4</v>
      </c>
    </row>
    <row r="22" spans="1:9" ht="36">
      <c r="A22" s="22" t="s">
        <v>323</v>
      </c>
      <c r="B22" s="21">
        <v>31572</v>
      </c>
      <c r="C22" s="20" t="s">
        <v>306</v>
      </c>
      <c r="D22" s="19" t="s">
        <v>89</v>
      </c>
      <c r="E22" s="45">
        <v>545</v>
      </c>
      <c r="F22" s="17"/>
      <c r="G22" s="16" t="str">
        <f t="shared" si="0"/>
        <v/>
      </c>
      <c r="H22" s="12" t="s">
        <v>23</v>
      </c>
      <c r="I22" s="12">
        <v>5</v>
      </c>
    </row>
    <row r="23" spans="1:9" ht="48">
      <c r="A23" s="22" t="s">
        <v>321</v>
      </c>
      <c r="B23" s="21"/>
      <c r="C23" s="20" t="s">
        <v>304</v>
      </c>
      <c r="D23" s="19" t="s">
        <v>89</v>
      </c>
      <c r="E23" s="45">
        <v>200</v>
      </c>
      <c r="F23" s="17"/>
      <c r="G23" s="16" t="str">
        <f t="shared" si="0"/>
        <v/>
      </c>
      <c r="H23" s="12" t="s">
        <v>23</v>
      </c>
      <c r="I23" s="12">
        <v>6</v>
      </c>
    </row>
    <row r="24" spans="1:9" ht="36">
      <c r="A24" s="22" t="s">
        <v>319</v>
      </c>
      <c r="B24" s="21">
        <v>32273</v>
      </c>
      <c r="C24" s="20" t="s">
        <v>302</v>
      </c>
      <c r="D24" s="19" t="s">
        <v>89</v>
      </c>
      <c r="E24" s="45">
        <v>545</v>
      </c>
      <c r="F24" s="17"/>
      <c r="G24" s="16" t="str">
        <f t="shared" si="0"/>
        <v/>
      </c>
      <c r="H24" s="12" t="s">
        <v>23</v>
      </c>
      <c r="I24" s="12">
        <v>7</v>
      </c>
    </row>
    <row r="25" spans="1:9" ht="24" customHeight="1">
      <c r="A25" s="22" t="s">
        <v>317</v>
      </c>
      <c r="B25" s="21"/>
      <c r="C25" s="20" t="s">
        <v>459</v>
      </c>
      <c r="D25" s="19" t="s">
        <v>89</v>
      </c>
      <c r="E25" s="45">
        <v>15</v>
      </c>
      <c r="F25" s="17"/>
      <c r="G25" s="16" t="str">
        <f t="shared" si="0"/>
        <v/>
      </c>
      <c r="H25" s="12" t="s">
        <v>23</v>
      </c>
      <c r="I25" s="12">
        <v>8</v>
      </c>
    </row>
    <row r="26" spans="1:9" ht="36">
      <c r="A26" s="22" t="s">
        <v>458</v>
      </c>
      <c r="B26" s="21">
        <v>36111</v>
      </c>
      <c r="C26" s="20" t="s">
        <v>297</v>
      </c>
      <c r="D26" s="19" t="s">
        <v>89</v>
      </c>
      <c r="E26" s="45">
        <v>22.2</v>
      </c>
      <c r="F26" s="17"/>
      <c r="G26" s="16" t="str">
        <f t="shared" si="0"/>
        <v/>
      </c>
      <c r="H26" s="12" t="s">
        <v>23</v>
      </c>
      <c r="I26" s="12">
        <v>9</v>
      </c>
    </row>
    <row r="27" spans="1:9" ht="36">
      <c r="A27" s="22" t="s">
        <v>457</v>
      </c>
      <c r="B27" s="21">
        <v>36112</v>
      </c>
      <c r="C27" s="20" t="s">
        <v>295</v>
      </c>
      <c r="D27" s="19" t="s">
        <v>89</v>
      </c>
      <c r="E27" s="45">
        <v>44.5</v>
      </c>
      <c r="F27" s="17"/>
      <c r="G27" s="16" t="str">
        <f t="shared" si="0"/>
        <v/>
      </c>
      <c r="H27" s="12" t="s">
        <v>23</v>
      </c>
      <c r="I27" s="12">
        <v>10</v>
      </c>
    </row>
    <row r="28" spans="1:9" ht="12.75">
      <c r="A28" s="15"/>
      <c r="B28" s="4"/>
      <c r="C28" s="4"/>
      <c r="D28" s="4"/>
      <c r="E28" s="14" t="s">
        <v>32</v>
      </c>
      <c r="F28" s="13" t="s">
        <v>31</v>
      </c>
      <c r="G28" s="13" t="str">
        <f>IF(SUM(G18:G27)=0,"",SUM(G18:G27))</f>
        <v/>
      </c>
      <c r="H28" s="12"/>
      <c r="I28" s="12"/>
    </row>
    <row r="29" spans="1:9" ht="12.75"/>
    <row r="30" spans="1:9" ht="15.75">
      <c r="A30" s="51" t="s">
        <v>21</v>
      </c>
      <c r="B30" s="170" t="s">
        <v>16</v>
      </c>
      <c r="C30" s="170"/>
      <c r="D30" s="170"/>
      <c r="E30" s="170"/>
      <c r="F30" s="170"/>
      <c r="G30" s="170"/>
      <c r="H30" s="28">
        <v>3</v>
      </c>
      <c r="I30" s="50" t="s">
        <v>21</v>
      </c>
    </row>
    <row r="31" spans="1:9" ht="12.75">
      <c r="A31" s="49"/>
      <c r="B31" s="49"/>
      <c r="C31" s="49"/>
      <c r="D31" s="49"/>
      <c r="E31" s="49"/>
      <c r="F31" s="49"/>
      <c r="G31" s="49"/>
      <c r="H31" s="48"/>
      <c r="I31" s="48"/>
    </row>
    <row r="32" spans="1:9" ht="22.5">
      <c r="A32" s="25" t="s">
        <v>49</v>
      </c>
      <c r="B32" s="25" t="s">
        <v>48</v>
      </c>
      <c r="C32" s="25" t="s">
        <v>47</v>
      </c>
      <c r="D32" s="25" t="s">
        <v>46</v>
      </c>
      <c r="E32" s="25" t="s">
        <v>45</v>
      </c>
      <c r="F32" s="25" t="s">
        <v>44</v>
      </c>
      <c r="G32" s="25" t="s">
        <v>26</v>
      </c>
      <c r="H32" s="47" t="s">
        <v>21</v>
      </c>
      <c r="I32" s="47"/>
    </row>
    <row r="33" spans="1:9" ht="48">
      <c r="A33" s="22" t="s">
        <v>315</v>
      </c>
      <c r="B33" s="21">
        <v>61111</v>
      </c>
      <c r="C33" s="20" t="s">
        <v>236</v>
      </c>
      <c r="D33" s="19" t="s">
        <v>33</v>
      </c>
      <c r="E33" s="45">
        <v>80</v>
      </c>
      <c r="F33" s="17"/>
      <c r="G33" s="16" t="str">
        <f>IF(F33="","",ROUND(E33*F33,2))</f>
        <v/>
      </c>
      <c r="H33" s="12" t="s">
        <v>21</v>
      </c>
      <c r="I33" s="12">
        <v>1</v>
      </c>
    </row>
    <row r="34" spans="1:9" ht="48">
      <c r="A34" s="22" t="s">
        <v>313</v>
      </c>
      <c r="B34" s="21">
        <v>61112</v>
      </c>
      <c r="C34" s="20" t="s">
        <v>456</v>
      </c>
      <c r="D34" s="19" t="s">
        <v>33</v>
      </c>
      <c r="E34" s="45">
        <v>99</v>
      </c>
      <c r="F34" s="17"/>
      <c r="G34" s="16" t="str">
        <f>IF(F34="","",ROUND(E34*F34,2))</f>
        <v/>
      </c>
      <c r="H34" s="12" t="s">
        <v>21</v>
      </c>
      <c r="I34" s="12">
        <v>2</v>
      </c>
    </row>
    <row r="35" spans="1:9" ht="36">
      <c r="A35" s="22" t="s">
        <v>311</v>
      </c>
      <c r="B35" s="21">
        <v>62825</v>
      </c>
      <c r="C35" s="20" t="s">
        <v>232</v>
      </c>
      <c r="D35" s="19" t="s">
        <v>89</v>
      </c>
      <c r="E35" s="45">
        <v>2</v>
      </c>
      <c r="F35" s="17"/>
      <c r="G35" s="16" t="str">
        <f>IF(F35="","",ROUND(E35*F35,2))</f>
        <v/>
      </c>
      <c r="H35" s="12" t="s">
        <v>21</v>
      </c>
      <c r="I35" s="12">
        <v>3</v>
      </c>
    </row>
    <row r="36" spans="1:9" ht="12.75">
      <c r="A36" s="15"/>
      <c r="B36" s="4"/>
      <c r="C36" s="4"/>
      <c r="D36" s="4"/>
      <c r="E36" s="14" t="s">
        <v>32</v>
      </c>
      <c r="F36" s="13" t="s">
        <v>31</v>
      </c>
      <c r="G36" s="13" t="str">
        <f>IF(SUM(G33:G35)=0,"",SUM(G33:G35))</f>
        <v/>
      </c>
      <c r="H36" s="12"/>
      <c r="I36" s="12"/>
    </row>
    <row r="37" spans="1:9" ht="12.75"/>
    <row r="38" spans="1:9" ht="15.75">
      <c r="A38" s="11" t="s">
        <v>19</v>
      </c>
      <c r="B38" s="10" t="s">
        <v>29</v>
      </c>
      <c r="C38" s="9"/>
      <c r="D38" s="9"/>
      <c r="E38" s="9"/>
      <c r="F38" s="9"/>
      <c r="G38" s="9"/>
    </row>
    <row r="39" spans="1:9" ht="12.75">
      <c r="A39" s="8"/>
      <c r="B39" s="8"/>
      <c r="C39" s="8"/>
      <c r="D39" s="8"/>
      <c r="E39" s="8"/>
      <c r="F39" s="8"/>
      <c r="G39" s="8"/>
    </row>
    <row r="40" spans="1:9" ht="22.5">
      <c r="A40" s="6" t="s">
        <v>28</v>
      </c>
      <c r="B40" s="6"/>
      <c r="C40" s="6" t="s">
        <v>27</v>
      </c>
      <c r="D40" s="6"/>
      <c r="E40" s="6"/>
      <c r="F40" s="7"/>
      <c r="G40" s="6" t="s">
        <v>26</v>
      </c>
    </row>
    <row r="41" spans="1:9" ht="12.75">
      <c r="A41" s="4" t="s">
        <v>25</v>
      </c>
      <c r="B41" s="4" t="s">
        <v>24</v>
      </c>
      <c r="C41" s="4"/>
      <c r="D41" s="4"/>
      <c r="E41" s="4"/>
      <c r="F41" s="4"/>
      <c r="G41" s="5" t="str">
        <f>G13</f>
        <v/>
      </c>
    </row>
    <row r="42" spans="1:9" ht="12.75">
      <c r="A42" s="4" t="s">
        <v>23</v>
      </c>
      <c r="B42" s="4" t="s">
        <v>20</v>
      </c>
      <c r="C42" s="4"/>
      <c r="D42" s="4"/>
      <c r="E42" s="4"/>
      <c r="F42" s="4"/>
      <c r="G42" s="5" t="str">
        <f>G28</f>
        <v/>
      </c>
    </row>
    <row r="43" spans="1:9" ht="12.75">
      <c r="A43" s="4" t="s">
        <v>21</v>
      </c>
      <c r="B43" s="4" t="s">
        <v>16</v>
      </c>
      <c r="C43" s="4"/>
      <c r="D43" s="4"/>
      <c r="E43" s="4"/>
      <c r="F43" s="4"/>
      <c r="G43" s="5" t="str">
        <f>G36</f>
        <v/>
      </c>
    </row>
    <row r="44" spans="1:9" ht="12.75">
      <c r="A44" s="4"/>
      <c r="B44" s="4" t="s">
        <v>5</v>
      </c>
      <c r="C44" s="4"/>
      <c r="D44" s="4"/>
      <c r="E44" s="4"/>
      <c r="F44" s="4"/>
      <c r="G44" s="2" t="str">
        <f>IF(SUM(G41:G43)=0,"",ROUND(SUM(G41:G43),2))</f>
        <v/>
      </c>
    </row>
    <row r="45" spans="1:9" ht="12.75">
      <c r="A45" s="4"/>
      <c r="B45" s="4" t="s">
        <v>472</v>
      </c>
      <c r="C45" s="4"/>
      <c r="D45" s="175">
        <v>0</v>
      </c>
      <c r="E45" s="3" t="s">
        <v>1</v>
      </c>
      <c r="F45" s="4"/>
      <c r="G45" s="2" t="str">
        <f>IF(G44="","",ROUND(G44*D45/100,2))</f>
        <v/>
      </c>
    </row>
    <row r="46" spans="1:9" ht="12.75">
      <c r="A46" s="4"/>
      <c r="B46" s="4" t="s">
        <v>473</v>
      </c>
      <c r="C46" s="4"/>
      <c r="D46" s="4"/>
      <c r="E46" s="4"/>
      <c r="F46" s="4"/>
      <c r="G46" s="2" t="str">
        <f>IF(G44="","",G44-G45)</f>
        <v/>
      </c>
    </row>
    <row r="47" spans="1:9" ht="12.75">
      <c r="A47" s="4"/>
      <c r="B47" s="3" t="s">
        <v>4</v>
      </c>
      <c r="C47" s="3"/>
      <c r="D47" s="3">
        <v>5</v>
      </c>
      <c r="E47" s="3" t="s">
        <v>1</v>
      </c>
      <c r="F47" s="3"/>
      <c r="G47" s="2" t="str">
        <f>IF(G46="","",ROUND(G46*D47/100,2))</f>
        <v/>
      </c>
    </row>
    <row r="48" spans="1:9" ht="12.75">
      <c r="A48" s="4"/>
      <c r="B48" s="3" t="s">
        <v>3</v>
      </c>
      <c r="C48" s="3"/>
      <c r="D48" s="3"/>
      <c r="E48" s="3"/>
      <c r="F48" s="3"/>
      <c r="G48" s="2" t="str">
        <f>IF(G46="","",G46+G47)</f>
        <v/>
      </c>
    </row>
    <row r="49" spans="1:7" ht="12.75">
      <c r="A49" s="4"/>
      <c r="B49" s="3" t="s">
        <v>2</v>
      </c>
      <c r="C49" s="3"/>
      <c r="D49" s="3">
        <v>22</v>
      </c>
      <c r="E49" s="3" t="s">
        <v>1</v>
      </c>
      <c r="F49" s="3"/>
      <c r="G49" s="2" t="str">
        <f>IF(G48="","",ROUND(G48*D49/100,2))</f>
        <v/>
      </c>
    </row>
    <row r="50" spans="1:7" ht="12.75">
      <c r="A50" s="4"/>
      <c r="B50" s="3" t="s">
        <v>0</v>
      </c>
      <c r="C50" s="3"/>
      <c r="D50" s="3"/>
      <c r="E50" s="3"/>
      <c r="F50" s="3"/>
      <c r="G50" s="2" t="str">
        <f>IF(G48="","",G48+G49)</f>
        <v/>
      </c>
    </row>
    <row r="51" spans="1:7" ht="12.75" hidden="1"/>
    <row r="52" spans="1:7" ht="12.75" hidden="1"/>
    <row r="53" spans="1:7" ht="12.75" hidden="1"/>
    <row r="54" spans="1:7" ht="12.75" hidden="1"/>
    <row r="55" spans="1:7" ht="12.75" hidden="1"/>
    <row r="56" spans="1:7" ht="12.75" hidden="1"/>
    <row r="57" spans="1:7" ht="12.75" hidden="1"/>
    <row r="58" spans="1:7" ht="12.75" hidden="1"/>
    <row r="59" spans="1:7" ht="12.75" hidden="1"/>
    <row r="60" spans="1:7" ht="12.75" hidden="1"/>
    <row r="61" spans="1:7" ht="12.75" hidden="1"/>
    <row r="62" spans="1:7" ht="12.75" hidden="1"/>
    <row r="63" spans="1:7" ht="12.75" hidden="1"/>
    <row r="64" spans="1:7"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row r="120" ht="12.75" hidden="1"/>
    <row r="121" ht="12.75" hidden="1"/>
    <row r="122" ht="12.75" hidden="1"/>
    <row r="123" ht="12.75" hidden="1"/>
    <row r="124" ht="12.75" hidden="1"/>
    <row r="125" ht="12.75" hidden="1"/>
    <row r="126" ht="12.75" hidden="1"/>
    <row r="127" ht="12.75" hidden="1"/>
    <row r="128" ht="12.75" hidden="1"/>
    <row r="129" ht="12.75" hidden="1"/>
    <row r="130" ht="12.75" hidden="1"/>
    <row r="131" ht="12.75" hidden="1"/>
    <row r="132" ht="12.75" hidden="1"/>
    <row r="133" ht="12.75" hidden="1"/>
    <row r="134" ht="12.75" hidden="1"/>
    <row r="135" ht="12.75" hidden="1"/>
    <row r="136" ht="12.75" hidden="1"/>
    <row r="137" ht="12.75" hidden="1"/>
    <row r="138" ht="12.75" hidden="1"/>
    <row r="139" ht="12.75" hidden="1"/>
    <row r="140" ht="12.75" hidden="1"/>
    <row r="141" ht="12.75" hidden="1"/>
    <row r="142" ht="12.75" hidden="1"/>
    <row r="143" ht="12.75" hidden="1"/>
    <row r="144" ht="12.75" hidden="1"/>
    <row r="145" ht="12.75" hidden="1"/>
    <row r="146" ht="12.75" hidden="1"/>
    <row r="147" ht="12.75" hidden="1"/>
    <row r="148" ht="12.75" hidden="1"/>
    <row r="149" ht="12.75" hidden="1"/>
    <row r="150" ht="12.75" hidden="1"/>
    <row r="151" ht="12.75" hidden="1"/>
    <row r="152" ht="12.75" hidden="1"/>
    <row r="153" ht="12.75" hidden="1"/>
    <row r="154" ht="12.75" hidden="1"/>
    <row r="155" ht="12.75" hidden="1"/>
    <row r="156" ht="12.75" hidden="1"/>
    <row r="157" ht="12.75" hidden="1"/>
    <row r="158" ht="12.75" hidden="1"/>
    <row r="159" ht="12.75" hidden="1"/>
    <row r="160" ht="12.75" hidden="1"/>
    <row r="161" ht="12.75" hidden="1"/>
    <row r="162" ht="12.75" hidden="1"/>
    <row r="163" ht="12.75" hidden="1"/>
    <row r="164" ht="12.75" hidden="1"/>
    <row r="165" ht="12.75" hidden="1"/>
    <row r="166" ht="12.75" hidden="1"/>
    <row r="167" ht="12.75" hidden="1"/>
    <row r="168" ht="12.75" hidden="1"/>
    <row r="169" ht="12.75" hidden="1"/>
    <row r="170" ht="12.75" hidden="1"/>
    <row r="171" ht="12.75" hidden="1"/>
    <row r="172" ht="12.75" hidden="1"/>
    <row r="173" ht="12.75" hidden="1"/>
    <row r="174" ht="12.75" hidden="1"/>
    <row r="175" ht="12.75" hidden="1"/>
    <row r="176" ht="12.75" hidden="1"/>
    <row r="177" ht="12.75" hidden="1"/>
    <row r="178" ht="12.75" hidden="1"/>
    <row r="179" ht="12.75" hidden="1"/>
    <row r="180" ht="12.75" hidden="1"/>
    <row r="181" ht="12.75" hidden="1"/>
    <row r="182" ht="12.75" hidden="1"/>
    <row r="183" ht="12.75" hidden="1"/>
    <row r="184" ht="12.75" hidden="1"/>
    <row r="185" ht="12.75" hidden="1"/>
    <row r="186" ht="12.75" hidden="1"/>
    <row r="187" ht="12.75" hidden="1"/>
    <row r="188" ht="12.75" hidden="1"/>
    <row r="189" ht="12.75" hidden="1"/>
    <row r="190" ht="12.75" hidden="1"/>
    <row r="191" ht="12.75" hidden="1"/>
    <row r="192" ht="12.75" hidden="1"/>
    <row r="193" ht="12.75" hidden="1"/>
    <row r="194" ht="12.75" hidden="1"/>
    <row r="195" ht="12.75" hidden="1"/>
    <row r="196" ht="12.75" hidden="1"/>
    <row r="197" ht="12.75" hidden="1"/>
    <row r="198" ht="12.75" hidden="1"/>
    <row r="199" ht="12.75" hidden="1"/>
    <row r="200" ht="12.75" hidden="1"/>
    <row r="201" ht="12.75" hidden="1"/>
    <row r="202" ht="12.75" hidden="1"/>
    <row r="203" ht="12.75" hidden="1"/>
    <row r="204" ht="12.75" hidden="1"/>
    <row r="205" ht="12.75" hidden="1"/>
    <row r="206" ht="12.75" hidden="1"/>
    <row r="207" ht="12.75" hidden="1"/>
    <row r="208" ht="12.75" hidden="1"/>
    <row r="209" ht="12.75" hidden="1"/>
    <row r="210" ht="12.75" hidden="1"/>
    <row r="211" ht="12.75" hidden="1"/>
    <row r="212" ht="12.75" hidden="1"/>
    <row r="213" ht="12.75" hidden="1"/>
    <row r="214" ht="12.75" hidden="1"/>
    <row r="215" ht="12.75" hidden="1"/>
    <row r="216" ht="12.75" hidden="1"/>
    <row r="217" ht="12.75" hidden="1"/>
    <row r="218" ht="12.75" hidden="1"/>
    <row r="219" ht="12.75" hidden="1"/>
    <row r="220" ht="12.75" hidden="1"/>
    <row r="221" ht="12.75" hidden="1"/>
    <row r="222" ht="12.75" hidden="1"/>
    <row r="223" ht="12.75" hidden="1"/>
    <row r="224" ht="12.75" hidden="1"/>
    <row r="225" ht="12.75" hidden="1"/>
    <row r="226" ht="12.75" hidden="1"/>
    <row r="227" ht="12.75" hidden="1"/>
    <row r="228" ht="12.75" hidden="1"/>
    <row r="229" ht="12.75" hidden="1"/>
    <row r="230" ht="12.75" hidden="1"/>
    <row r="231" ht="12.75" hidden="1"/>
    <row r="232" ht="12.75" hidden="1"/>
    <row r="233" ht="12.75" hidden="1"/>
    <row r="234" ht="12.75" hidden="1"/>
    <row r="235" ht="12.75" hidden="1"/>
    <row r="236" ht="12.75" hidden="1"/>
    <row r="237" ht="12.75" hidden="1"/>
    <row r="238" ht="12.75" hidden="1"/>
    <row r="239" ht="12.75" hidden="1"/>
    <row r="240" ht="12.75" hidden="1"/>
  </sheetData>
  <sheetProtection password="CB71" sheet="1" objects="1" scenarios="1"/>
  <mergeCells count="6">
    <mergeCell ref="B30:G30"/>
    <mergeCell ref="C3:G3"/>
    <mergeCell ref="C4:G4"/>
    <mergeCell ref="A7:G7"/>
    <mergeCell ref="B9:G9"/>
    <mergeCell ref="B15:G15"/>
  </mergeCells>
  <pageMargins left="0.70866141732283472" right="0.70866141732283472" top="0.74803149606299213" bottom="0.74803149606299213" header="0.31496062992125984" footer="0.31496062992125984"/>
  <pageSetup paperSize="9" scale="99" orientation="portrait" r:id="rId1"/>
  <headerFooter>
    <oddHeader>&amp;C&amp;G</oddHeader>
    <oddFooter>&amp;C&amp;P/&amp;N</oddFooter>
  </headerFooter>
  <rowBreaks count="1" manualBreakCount="1">
    <brk id="29"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4</vt:i4>
      </vt:variant>
    </vt:vector>
  </HeadingPairs>
  <TitlesOfParts>
    <vt:vector size="11" baseType="lpstr">
      <vt:lpstr>REKAPITULACIJA</vt:lpstr>
      <vt:lpstr>POPIS F1</vt:lpstr>
      <vt:lpstr>4-1 popis F1</vt:lpstr>
      <vt:lpstr>4-2 popis F1</vt:lpstr>
      <vt:lpstr>POPIS F1 TUJA</vt:lpstr>
      <vt:lpstr>POPIS F2</vt:lpstr>
      <vt:lpstr>POPIS F3</vt:lpstr>
      <vt:lpstr>'4-1 popis F1'!Področje_tiskanja</vt:lpstr>
      <vt:lpstr>'4-2 popis F1'!Področje_tiskanja</vt:lpstr>
      <vt:lpstr>'POPIS F1'!Področje_tiskanja</vt:lpstr>
      <vt:lpstr>REKAPITULACIJA!Področje_tiskanja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Maping</dc:creator>
  <cp:lastModifiedBy>jozica.gomboc</cp:lastModifiedBy>
  <cp:lastPrinted>2017-04-14T10:38:28Z</cp:lastPrinted>
  <dcterms:created xsi:type="dcterms:W3CDTF">2017-03-24T18:15:26Z</dcterms:created>
  <dcterms:modified xsi:type="dcterms:W3CDTF">2017-04-14T10:40:54Z</dcterms:modified>
</cp:coreProperties>
</file>