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showInkAnnotation="0" codeName="ThisWorkbook" defaultThemeVersion="124226"/>
  <bookViews>
    <workbookView xWindow="1755" yWindow="60" windowWidth="14100" windowHeight="15015" tabRatio="907" activeTab="13"/>
  </bookViews>
  <sheets>
    <sheet name="GLAVNA REKAPITULACIJA" sheetId="4" r:id="rId1"/>
    <sheet name="REKAPITULACIJA GO" sheetId="5" r:id="rId2"/>
    <sheet name="OPOMBE" sheetId="63" r:id="rId3"/>
    <sheet name="PEŠ POTI" sheetId="65" r:id="rId4"/>
    <sheet name="INTERVENTNA POT" sheetId="67" r:id="rId5"/>
    <sheet name="UTRJENE POVRŠINE" sheetId="68" r:id="rId6"/>
    <sheet name="PIKNIK PROSTORI" sheetId="71" r:id="rId7"/>
    <sheet name="OSTALA DELA" sheetId="72" r:id="rId8"/>
    <sheet name="BETONSKA " sheetId="8" r:id="rId9"/>
    <sheet name="TESARSKA " sheetId="10" r:id="rId10"/>
    <sheet name="KLJUČAVNIČARSKA" sheetId="37" r:id="rId11"/>
    <sheet name="URBANA OPREMA" sheetId="62" r:id="rId12"/>
    <sheet name="ZASADITEV" sheetId="64" r:id="rId13"/>
    <sheet name="ELEKTRO" sheetId="73" r:id="rId14"/>
  </sheets>
  <externalReferences>
    <externalReference r:id="rId15"/>
  </externalReferences>
  <definedNames>
    <definedName name="_xlnm._FilterDatabase" localSheetId="8" hidden="1">'BETONSKA '!$E$1:$E$47</definedName>
    <definedName name="_xlnm._FilterDatabase" localSheetId="13" hidden="1">ELEKTRO!$F$1:$F$78</definedName>
    <definedName name="_xlnm._FilterDatabase" localSheetId="4" hidden="1">'INTERVENTNA POT'!$E$1:$F$44</definedName>
    <definedName name="_xlnm._FilterDatabase" localSheetId="10" hidden="1">KLJUČAVNIČARSKA!$E$1:$E$30</definedName>
    <definedName name="_xlnm._FilterDatabase" localSheetId="7" hidden="1">'OSTALA DELA'!$E$1:$F$14</definedName>
    <definedName name="_xlnm._FilterDatabase" localSheetId="3" hidden="1">'PEŠ POTI'!$E$1:$E$55</definedName>
    <definedName name="_xlnm._FilterDatabase" localSheetId="6" hidden="1">'PIKNIK PROSTORI'!$E$1:$F$53</definedName>
    <definedName name="_xlnm._FilterDatabase" localSheetId="9" hidden="1">'TESARSKA '!$E$1:$E$46</definedName>
    <definedName name="_xlnm._FilterDatabase" localSheetId="11" hidden="1">'URBANA OPREMA'!$E$1:$E$81</definedName>
    <definedName name="_xlnm._FilterDatabase" localSheetId="5" hidden="1">'UTRJENE POVRŠINE'!$E$1:$F$43</definedName>
    <definedName name="_xlnm._FilterDatabase" localSheetId="12" hidden="1">ZASADITEV!$F$1:$F$109</definedName>
    <definedName name="Excel_BuiltIn_Print_Titles_4" localSheetId="11">'[1]NEPREDVIDENA GR.DELA'!#REF!</definedName>
    <definedName name="Excel_BuiltIn_Print_Titles_4">'[1]NEPREDVIDENA GR.DELA'!#REF!</definedName>
    <definedName name="_xlnm.Print_Area" localSheetId="8">'BETONSKA '!$A$1:$F$44</definedName>
    <definedName name="_xlnm.Print_Area" localSheetId="13">ELEKTRO!$A$1:$G$78</definedName>
    <definedName name="_xlnm.Print_Area" localSheetId="0">'GLAVNA REKAPITULACIJA'!$A$1:$I$44</definedName>
    <definedName name="_xlnm.Print_Area" localSheetId="4">'INTERVENTNA POT'!$A$1:$F$44</definedName>
    <definedName name="_xlnm.Print_Area" localSheetId="10">KLJUČAVNIČARSKA!$A$1:$F$29</definedName>
    <definedName name="_xlnm.Print_Area" localSheetId="2">OPOMBE!$A$1:$C$70</definedName>
    <definedName name="_xlnm.Print_Area" localSheetId="7">'OSTALA DELA'!$A$1:$F$14</definedName>
    <definedName name="_xlnm.Print_Area" localSheetId="3">'PEŠ POTI'!$A$1:$F$55</definedName>
    <definedName name="_xlnm.Print_Area" localSheetId="6">'PIKNIK PROSTORI'!$A$1:$F$53</definedName>
    <definedName name="_xlnm.Print_Area" localSheetId="1">'REKAPITULACIJA GO'!$A$1:$G$45</definedName>
    <definedName name="_xlnm.Print_Area" localSheetId="9">'TESARSKA '!$A$1:$F$45</definedName>
    <definedName name="_xlnm.Print_Area" localSheetId="11">'URBANA OPREMA'!$A$1:$F$78</definedName>
    <definedName name="_xlnm.Print_Area" localSheetId="5">'UTRJENE POVRŠINE'!$A$1:$F$43</definedName>
    <definedName name="_xlnm.Print_Area" localSheetId="12">ZASADITEV!$A$1:$G$93</definedName>
    <definedName name="_xlnm.Print_Titles" localSheetId="8">'BETONSKA '!$3:$3</definedName>
    <definedName name="_xlnm.Print_Titles" localSheetId="10">KLJUČAVNIČARSKA!$4:$4</definedName>
    <definedName name="_xlnm.Print_Titles" localSheetId="9">'TESARSKA '!$4:$4</definedName>
    <definedName name="_xlnm.Print_Titles" localSheetId="11">'URBANA OPREMA'!$4:$4</definedName>
  </definedNames>
  <calcPr calcId="125725"/>
</workbook>
</file>

<file path=xl/calcChain.xml><?xml version="1.0" encoding="utf-8"?>
<calcChain xmlns="http://schemas.openxmlformats.org/spreadsheetml/2006/main">
  <c r="F4" i="72"/>
  <c r="F73" i="62" l="1"/>
  <c r="G71" i="73" l="1"/>
  <c r="G70"/>
  <c r="G69"/>
  <c r="A69"/>
  <c r="A70" s="1"/>
  <c r="A71" s="1"/>
  <c r="A72" s="1"/>
  <c r="G68"/>
  <c r="G55"/>
  <c r="G53"/>
  <c r="G51"/>
  <c r="G50"/>
  <c r="G49"/>
  <c r="G48"/>
  <c r="G47"/>
  <c r="G46"/>
  <c r="G45"/>
  <c r="G44"/>
  <c r="G43"/>
  <c r="G42"/>
  <c r="G41"/>
  <c r="G40"/>
  <c r="G39"/>
  <c r="G38"/>
  <c r="A38"/>
  <c r="A39" s="1"/>
  <c r="A40" s="1"/>
  <c r="A41" s="1"/>
  <c r="A42" s="1"/>
  <c r="A43" s="1"/>
  <c r="A44" s="1"/>
  <c r="A45" s="1"/>
  <c r="A46" s="1"/>
  <c r="A47" s="1"/>
  <c r="A48" s="1"/>
  <c r="A49" s="1"/>
  <c r="A50" s="1"/>
  <c r="A51" s="1"/>
  <c r="A53" s="1"/>
  <c r="A55" s="1"/>
  <c r="A57" s="1"/>
  <c r="G37"/>
  <c r="G26"/>
  <c r="G25"/>
  <c r="G24"/>
  <c r="G23"/>
  <c r="G22"/>
  <c r="G21"/>
  <c r="G20"/>
  <c r="G19"/>
  <c r="G18"/>
  <c r="G17"/>
  <c r="G16"/>
  <c r="A16"/>
  <c r="A17" s="1"/>
  <c r="A18" s="1"/>
  <c r="A19" s="1"/>
  <c r="A20" s="1"/>
  <c r="A21" s="1"/>
  <c r="A22" s="1"/>
  <c r="A23" s="1"/>
  <c r="A24" s="1"/>
  <c r="A25" s="1"/>
  <c r="A26" s="1"/>
  <c r="A27" s="1"/>
  <c r="G15"/>
  <c r="G7"/>
  <c r="G6"/>
  <c r="A6"/>
  <c r="A7" s="1"/>
  <c r="A8" s="1"/>
  <c r="G5"/>
  <c r="G8" l="1"/>
  <c r="G10" s="1"/>
  <c r="G27"/>
  <c r="G29" s="1"/>
  <c r="G57"/>
  <c r="G59" s="1"/>
  <c r="G72"/>
  <c r="G74" s="1"/>
  <c r="G78" l="1"/>
  <c r="F43" i="5" s="1"/>
  <c r="F20" i="8"/>
  <c r="D19" i="10"/>
  <c r="F23"/>
  <c r="D25"/>
  <c r="D17"/>
  <c r="F28" i="8"/>
  <c r="F26"/>
  <c r="F24"/>
  <c r="F22"/>
  <c r="A20"/>
  <c r="A22" s="1"/>
  <c r="F27" i="37"/>
  <c r="F24"/>
  <c r="A15" i="10"/>
  <c r="F76" i="62"/>
  <c r="A23" i="37"/>
  <c r="F29" l="1"/>
  <c r="A24" i="8"/>
  <c r="A26" s="1"/>
  <c r="F31" i="5"/>
  <c r="A26" i="37"/>
  <c r="A17" i="10"/>
  <c r="F12" i="72"/>
  <c r="F10"/>
  <c r="F8"/>
  <c r="F6"/>
  <c r="F38" i="71"/>
  <c r="F36"/>
  <c r="F34"/>
  <c r="F32"/>
  <c r="F30"/>
  <c r="F28"/>
  <c r="F41" s="1"/>
  <c r="F20"/>
  <c r="F18"/>
  <c r="F16"/>
  <c r="F14"/>
  <c r="F22" s="1"/>
  <c r="F7"/>
  <c r="F5"/>
  <c r="F29" i="68"/>
  <c r="F27"/>
  <c r="F25"/>
  <c r="F19"/>
  <c r="F17"/>
  <c r="F15"/>
  <c r="F13"/>
  <c r="F7"/>
  <c r="F5"/>
  <c r="F31" i="67"/>
  <c r="F29"/>
  <c r="F27"/>
  <c r="F25"/>
  <c r="F19"/>
  <c r="F17"/>
  <c r="F15"/>
  <c r="F13"/>
  <c r="F7"/>
  <c r="F5"/>
  <c r="F37" i="65"/>
  <c r="F40" s="1"/>
  <c r="F52" s="1"/>
  <c r="F31"/>
  <c r="F29"/>
  <c r="F27"/>
  <c r="F20"/>
  <c r="F18"/>
  <c r="F16"/>
  <c r="F14"/>
  <c r="F7"/>
  <c r="F5"/>
  <c r="G23" i="64"/>
  <c r="G49"/>
  <c r="G48"/>
  <c r="G47"/>
  <c r="G46"/>
  <c r="A12"/>
  <c r="A14" s="1"/>
  <c r="G73"/>
  <c r="G70"/>
  <c r="G60"/>
  <c r="G58"/>
  <c r="D42"/>
  <c r="G40"/>
  <c r="D37"/>
  <c r="G36"/>
  <c r="G35"/>
  <c r="G34"/>
  <c r="G33"/>
  <c r="G32"/>
  <c r="G31"/>
  <c r="G30"/>
  <c r="G29"/>
  <c r="G28"/>
  <c r="G21"/>
  <c r="G19"/>
  <c r="G14"/>
  <c r="G12"/>
  <c r="G52" l="1"/>
  <c r="E87" s="1"/>
  <c r="G63"/>
  <c r="G89" s="1"/>
  <c r="G76"/>
  <c r="E91" s="1"/>
  <c r="F14" i="72"/>
  <c r="F23" i="5" s="1"/>
  <c r="F9" i="71"/>
  <c r="F47" s="1"/>
  <c r="F31" i="68"/>
  <c r="F41" s="1"/>
  <c r="F21"/>
  <c r="F9"/>
  <c r="F37" s="1"/>
  <c r="F9" i="67"/>
  <c r="F21"/>
  <c r="F40" s="1"/>
  <c r="F32"/>
  <c r="F42" s="1"/>
  <c r="F33" i="65"/>
  <c r="F22"/>
  <c r="F48" s="1"/>
  <c r="F51" i="71"/>
  <c r="F49"/>
  <c r="F38" i="67"/>
  <c r="A28" i="8"/>
  <c r="A30" s="1"/>
  <c r="A19" i="10"/>
  <c r="F39" i="68"/>
  <c r="F9" i="65"/>
  <c r="F46" s="1"/>
  <c r="F50"/>
  <c r="A19" i="64"/>
  <c r="F64" i="62"/>
  <c r="F61"/>
  <c r="F60"/>
  <c r="F53"/>
  <c r="F46"/>
  <c r="F36"/>
  <c r="A14"/>
  <c r="F21"/>
  <c r="F78" s="1"/>
  <c r="F44" i="67" l="1"/>
  <c r="F17" i="5" s="1"/>
  <c r="F54" i="65"/>
  <c r="F15" i="5" s="1"/>
  <c r="F53" i="71"/>
  <c r="F21" i="5" s="1"/>
  <c r="G93" i="64"/>
  <c r="F39" i="5" s="1"/>
  <c r="F35"/>
  <c r="F43" i="68"/>
  <c r="F19" i="5" s="1"/>
  <c r="A23" i="62"/>
  <c r="A38" s="1"/>
  <c r="A21" i="64"/>
  <c r="A21" i="10" l="1"/>
  <c r="A23" s="1"/>
  <c r="A47" i="62"/>
  <c r="A23" i="64"/>
  <c r="A25" i="10" l="1"/>
  <c r="A28" s="1"/>
  <c r="A30" s="1"/>
  <c r="A28" i="64"/>
  <c r="A56" i="62" l="1"/>
  <c r="A29" i="64"/>
  <c r="A63" i="62" l="1"/>
  <c r="A66" s="1"/>
  <c r="A75" s="1"/>
  <c r="A30" i="64"/>
  <c r="A31" s="1"/>
  <c r="A32" l="1"/>
  <c r="A33" s="1"/>
  <c r="A34" s="1"/>
  <c r="A35" l="1"/>
  <c r="A36" s="1"/>
  <c r="A40" s="1"/>
  <c r="A46" s="1"/>
  <c r="A47" s="1"/>
  <c r="A48" s="1"/>
  <c r="A49" s="1"/>
  <c r="A58" s="1"/>
  <c r="A60" s="1"/>
  <c r="A70" s="1"/>
  <c r="A73" s="1"/>
  <c r="F19" i="10"/>
  <c r="F40" i="8"/>
  <c r="F37"/>
  <c r="F34"/>
  <c r="F40" i="10"/>
  <c r="F28"/>
  <c r="F21"/>
  <c r="F25"/>
  <c r="F17"/>
  <c r="F30" i="8"/>
  <c r="F15" i="10"/>
  <c r="F44" l="1"/>
  <c r="F29" i="5" s="1"/>
  <c r="F44" i="8"/>
  <c r="F27" i="5" s="1"/>
  <c r="F45" l="1"/>
  <c r="H26" i="4" s="1"/>
  <c r="H28" s="1"/>
  <c r="H33" s="1"/>
</calcChain>
</file>

<file path=xl/sharedStrings.xml><?xml version="1.0" encoding="utf-8"?>
<sst xmlns="http://schemas.openxmlformats.org/spreadsheetml/2006/main" count="675" uniqueCount="396">
  <si>
    <t>VII.</t>
  </si>
  <si>
    <t xml:space="preserve">   + 22% DDV</t>
  </si>
  <si>
    <t>Zemeljska dela</t>
  </si>
  <si>
    <t>SKUPAJ KLJUČAVNIČARSKA DELA:</t>
  </si>
  <si>
    <t>III.</t>
  </si>
  <si>
    <t>2.</t>
  </si>
  <si>
    <t>m3</t>
  </si>
  <si>
    <t>3.</t>
  </si>
  <si>
    <t>m2</t>
  </si>
  <si>
    <t>m1</t>
  </si>
  <si>
    <t>II.</t>
  </si>
  <si>
    <t>Betonska dela</t>
  </si>
  <si>
    <t xml:space="preserve">   SKUPAJ GRADBENO OBRTNIŠKA DELA:</t>
  </si>
  <si>
    <t xml:space="preserve">   SKUPAJ:</t>
  </si>
  <si>
    <t>I.</t>
  </si>
  <si>
    <t>V.</t>
  </si>
  <si>
    <t>E/M</t>
  </si>
  <si>
    <t>količina</t>
  </si>
  <si>
    <t>cena/enoto</t>
  </si>
  <si>
    <t>skupaj</t>
  </si>
  <si>
    <t>Opis</t>
  </si>
  <si>
    <t>kg</t>
  </si>
  <si>
    <t>BETONSKA DELA SKUPAJ:</t>
  </si>
  <si>
    <t>TESARSKA DELA SKUPAJ:</t>
  </si>
  <si>
    <t>kpl</t>
  </si>
  <si>
    <t xml:space="preserve">Investitor:   </t>
  </si>
  <si>
    <t xml:space="preserve">Objekt:      </t>
  </si>
  <si>
    <t xml:space="preserve">Štev. proj.:     </t>
  </si>
  <si>
    <t xml:space="preserve">Datum:      </t>
  </si>
  <si>
    <t>REKAPITULACIJA</t>
  </si>
  <si>
    <t>1.</t>
  </si>
  <si>
    <t>kos</t>
  </si>
  <si>
    <t>IV.</t>
  </si>
  <si>
    <t>Tesarska dela</t>
  </si>
  <si>
    <t>Ključavničarska dela</t>
  </si>
  <si>
    <t>5.</t>
  </si>
  <si>
    <t>11.</t>
  </si>
  <si>
    <t>12.</t>
  </si>
  <si>
    <t>13.</t>
  </si>
  <si>
    <t>VI.</t>
  </si>
  <si>
    <t>IX.</t>
  </si>
  <si>
    <t>VIII.</t>
  </si>
  <si>
    <t xml:space="preserve">V popis so vnešeni le osnovni podatki o sestavnih delih objekta. Natančnejši opisi, način in kvaliteta izdelave, barve, velikost elementov, načini pritrjevanja, načini stikovanja z ostalimi elementi objekta, morebitna požarna varnost konstrukcij ali gradbenih elementov in podobno so razvidni iz prej naštetih sestavin projekta. </t>
  </si>
  <si>
    <t>Vsak ponudnik z oddajo ponudbe prav tako izjavlja, da je dokumantacija popolna in da je sposoben v popolnosti kvalitetno izvesti predmetni objekt.</t>
  </si>
  <si>
    <t>Za vse nejasnosti mora ponudnik v razpisnem roku, ki je namenjen postavljanju vprašanj, pisno kontaktirati investitorja. Kontaktiranje ali postavljanje vprašanj neposredno odgovornemu vodji projekta, projektantskim organizacijam, ki so sodelovale pri izdelavi projekta ali posameznim odgovornim projektantom NI DOVOLJENO.</t>
  </si>
  <si>
    <t xml:space="preserve">- vse stroške, ki zajemajo izvedbo del in materiala po popisu GOI del, popisom GOI del za izvedbo priključkov na komunalno, vodovodno, plinovodno, tk, kabelsko in elektro infrastrukturo </t>
  </si>
  <si>
    <t>- vsi splošni in stalni stroški povezani z organizacijo in delo na gradbišču,</t>
  </si>
  <si>
    <t>- transportni stroški v območju in izven območja gradbišča,</t>
  </si>
  <si>
    <t>- splošni stroški pristojbin in davkov upravnih organov pri prijavi gradbišča, pridobivanja raznih dovoljenj in soglasij za izvedbo,</t>
  </si>
  <si>
    <t>- stroški in pridobivanja soglasja za eventuelno zaporo cest,</t>
  </si>
  <si>
    <t>- stroški porabe električne energije, vode in telefona,</t>
  </si>
  <si>
    <t>- pridobivanje vseh potrebnih soglasij in mnenj, vse meritve kvalitete in projektiranih parametrov vgrajenih materialov in naprav, vsa atestna dokumentacija, garancije in potrdila o vgrajenih materialih ter izvedba kompletnega tehničnega pregleda s pripravo kompletne tehnične dokumentacije za tehnični pregled</t>
  </si>
  <si>
    <t xml:space="preserve">- predajo vseh, v načrte vnešenih sprememb med gradnjo (potrjenih s strani odgovornega vodje projekta, odgovornega projektanta arhitekture in odgovornega nadzornika), </t>
  </si>
  <si>
    <t>- pridobivanja internih soglasij, interne meritve kvalitete vgrajenih materialov, atesti, garancije in potrdila vgrajenih materialov v pripravi dela prevzemnika del,</t>
  </si>
  <si>
    <t>- eventuelni stroški povezani s predstavitvami posameznih predvidenih in vgrajenih materialov investitorju,</t>
  </si>
  <si>
    <t>- stroški vmesnega in finalnega čiščenja prostorov,</t>
  </si>
  <si>
    <t xml:space="preserve">- stroški ureditve  in organizacije gradbišča in izvajanja ukrepov za zagotavljanje varnosti in zdravja pri delu, imenovanju koordinatorja varstva pri delu ter izdelava elaborata varstva pri delu, </t>
  </si>
  <si>
    <t>- izdelavo vseh v tehničnem poročilu, grafičnih prilogah in popisu navedenih vzorcev</t>
  </si>
  <si>
    <t>- izdelavo montažnih načrtov</t>
  </si>
  <si>
    <t>- izdelavo demontažnih načrtov</t>
  </si>
  <si>
    <t>V ponudbi morajo biti upoštevana vsa drobna strojna in elektro instalacijska dela.</t>
  </si>
  <si>
    <t xml:space="preserve">- Projektantski nadzor za arhitekturo lahko opravlja izključno odgovorni projektant arhitekture, ki je izdelal načrt arhitekture za predmetni objekt. </t>
  </si>
  <si>
    <t xml:space="preserve"> - Kot spremembe projektne dokumentacije se šteje vsakršno spreminjanje gabaritov zgradbe, nosilne in nenosilne gradbene konstrukcije, oblike fasad, sestav vertikalnih in horizontalnih konstrukcij (gradbene fizike), instalacijskih vodov, kot tudi spreminjanje gradbenih materialov, materialov in oblike oken ter jeklenih okvirjev okoli oken, notranjih in zunanjih tlakov, materialov fasad, ograj, finalnih obdelav sten, itd... </t>
  </si>
  <si>
    <t>- Vsako samovoljno dopolnjevanje ali spreminjanje projektne dokumentacije s strani izvajalca, odgovornega nadzora ali drugega subjekta vpletenega v gradnjo predmetne zgradbe, brez pristanka avtorjev, pomeni kršenje avtorskih pravic in bo sankcionirano skladno z določbami Zakona o avtorskih in sorodnih pravicah.</t>
  </si>
  <si>
    <t>Dobava, montaža in demontaža opaža roba talne plošče</t>
  </si>
  <si>
    <t>Kvaliteta jeklenih konstrukcij:</t>
  </si>
  <si>
    <t xml:space="preserve"> -jeklo S235 JR (JRG2), S355 JR (J0)</t>
  </si>
  <si>
    <t xml:space="preserve"> -vijaki kv. 8.8 oz. 10.9</t>
  </si>
  <si>
    <t>Protikorozijska zaščita</t>
  </si>
  <si>
    <t>Pri načrtovanju in izvedbi protikorozijske zaščite z barvami je potrebno upoštevati določila skupine standardov SIST EN ISO 12944 (deli 1, 2, 3, 4, 5, 6, 7, 8) Barve in laki – Korozijska zaščita jeklenih konstrukcij z zaščitnimi premaznimi sistemi.</t>
  </si>
  <si>
    <t>Jekleno konstrukcijo je potrebno zaščititi z barvami, ki zagotavljajo visoko H trajnost (več kot 15 let) protikorozijske zaščite.</t>
  </si>
  <si>
    <t>Vplivi okolja in atmosfere sodijo v srednjo kategorijo C3 korozijske ogroženosti (urbano in industrijsko okolje z zmerno onesnaženostjo).</t>
  </si>
  <si>
    <t>S temi tehničnimi pogoji je predviden sledeči sistem protikorozijske zašite v skladu z Tabelo A.3 (H, C3) standarda SIST EN ISO 12944-5:</t>
  </si>
  <si>
    <t>·         priprava površine: peskanje Sa2½</t>
  </si>
  <si>
    <t>·         osnovni premaz: zink epoxi 40μm</t>
  </si>
  <si>
    <t xml:space="preserve">  </t>
  </si>
  <si>
    <t>·         vmesni + končni premaz:  epoksi + poliuretan 160-200μm</t>
  </si>
  <si>
    <t>Izvajalec lahko predlaga svoj sistem zaščite, ki zagotavljajo enak ali podoben nivo protikorozijske zaščite in ustreza zgoraj navedenim standardom in zahtevam.</t>
  </si>
  <si>
    <t xml:space="preserve">Nianso zaključnega premaza (RAL) določi arhitekt v soglasju z investitorjem. </t>
  </si>
  <si>
    <t>X.</t>
  </si>
  <si>
    <t>XI.</t>
  </si>
  <si>
    <t>Dobava in montaža raznega lesa - za opaže, podpiranje, robne letvice… Tu je zajeta količina lesa, katera ni detaljno zrisana, je pa nujno potrebna za kvalitetno izvedbo objekta!</t>
  </si>
  <si>
    <t>OPOMBA! Vsi eventualni komercialni nazivi omenjeni v popisu del, so uporabljeni le kot referenčni proizvodi!!</t>
  </si>
  <si>
    <t>OPOMBA:pri izvajanju betonskih, armirano betonskih del je upoštevati vse pogoje, katere navaja in predpisuje Pravilnik o tehničnih normativih za beton in armiran beton in projekt, katerega izdela izvajalec. Armatura se izdeluje v skladu z načrtom gradbenih konstrukcij in statike, pri čemer je upoštevati vse pogoje in navodila za izdelavo. Posebej je treba upoštevati:</t>
  </si>
  <si>
    <t>1. Opaži morajo biti čisti in v celoti pripravljeni za betoniranje (močenje). Črpni beton se ne sme vgrajevati z višine večje od 1 m. Betonirati se lahko prične šele po pregledu podlage, odrov, opažev in armature.</t>
  </si>
  <si>
    <t>2. Armaturo je potrebno pred montažo  očistiti od eventualnih nečistoč, upoštevati je debelino zaščitne plasti betona.</t>
  </si>
  <si>
    <t>5. Upoštevati je vse zunanje in notranje transporte, prekladnja, prenose in čiščenja po zaključku posameznih faz.</t>
  </si>
  <si>
    <t>4. Dopustna odstopanja za pravokotnost, dimenzije in ravnost posameznih betonskih ali AB konstrukcij so določene s pravilniki.</t>
  </si>
  <si>
    <t>1. Varovalni odri, ki služijo varovanju življenja, izvajalcev ter ostalih na gradbišču se za čas izvajanja ne obračunavajo posebej, temveč jih je potrebno upoštevati v cenah za enoto posameznih postavk, v kolikor to ni v popisu posebej opisano in označeno.</t>
  </si>
  <si>
    <t>2. V vseh postavkah tesarskih del je v ceni za enoto mere opažev obvezno zajeti potrebno opaževanje, razpaževanje, čiščenje, mazanje in zlaganje na primernih deponijah skupaj z vsemi trensporti in pomožnimi deli.</t>
  </si>
  <si>
    <t>4. Opaži morajo biti izdelani po merah iz projekta ali posameznih načtov z vsemi potrebnimi podporami z vodoravno in diagonalno povezavo tako, da so stabilni in vzdržijo vse obtežbe. Površine morajo biti ravne in čiste. Vidni opaž se smatra v primeru, ko konstrukcija po razopaževanju ostane neometana.</t>
  </si>
  <si>
    <t>OPOMBA: pri izvajanju opažev je upoštevati vsa pripravljalna dela, razopaževanje in zlaganje. Opaži morajo biti pred uporabo pravilno negovani s premazi in odstranitev premazov upoštevana v posameznih cenah na enoto. Opaži za vidne betone morajo biti pripravljeni tako, da so po razopaženju betonske ploskve brez deformacij, gladke oziroma v strukturi, določeni s projektom . Posebej je treba upoštevati:</t>
  </si>
  <si>
    <t>3. Opaži AB sten in ostalih konstrukcij se zapirajo šele po montaži podometne inštalacije ali po montaži opažev za utore.</t>
  </si>
  <si>
    <t>XII.</t>
  </si>
  <si>
    <t>Obračun po količini vgrajenega elementa, vključno z dobavo in montažo</t>
  </si>
  <si>
    <t>kom</t>
  </si>
  <si>
    <t>Mestna občina Murska Sobota, Kardoševa 2, 9000 Murska Sobota</t>
  </si>
  <si>
    <t>UVODNE OPOMBE POPISA</t>
  </si>
  <si>
    <t xml:space="preserve">Splošne opomba: </t>
  </si>
  <si>
    <t>1) Izvajalec del mora upoštevati splošna določila  v ponudbi in pri izvajanju del, ki veljajo v RS.</t>
  </si>
  <si>
    <t>2.) Pred oddajo ponudbe priporočamo ogled prostorov in seznanitev z lokacijo!</t>
  </si>
  <si>
    <t>3) Pomembna opomba:</t>
  </si>
  <si>
    <t>Popis je veljaven le v kombinaciji z vsemi grafičnimi prilogami, risbami, načrti, tehničnim poročilom, sestavami konstrukcij, shemami oken in vrat in ostalimi sestavinami projekta (strojne, elektro instalacije in načrti gradbenih konstrukcij).</t>
  </si>
  <si>
    <t xml:space="preserve">Ponudba mora vsebovati ves pritrditveni material, vgradnjo zaključnih profilov, pločevin in kotnikov, izdelavo vseh potrebnih podkonstrukcij, dodatnega izsekavanja AB in zidanih sten, ponovnega odpiranja montažnih sten in podobna dela potrebna za vgradnjo posameznega elementa objekta, izdelavo vseh drobnih gradbenih, obrtniških in instalacijskih del ter ostalega četudi to ni neposredno navedeno popisu GOI del, a je kljub temu razvidno iz grafičnih prilog in ostalih prej naštetih sestavnih delov projekta.  </t>
  </si>
  <si>
    <t>Nujna je tudi kombinacija popisa s požarnim elaboratom, ki opredeljuje požarno varnost posameznih konstrukcij in gradbenih elementov objekta.</t>
  </si>
  <si>
    <r>
      <t>Uporaba popisa brez vseh prej omenjenih sestavin projekta NI DOVOLJENA.</t>
    </r>
    <r>
      <rPr>
        <sz val="10"/>
        <rFont val="Arial"/>
        <family val="2"/>
        <charset val="238"/>
      </rPr>
      <t xml:space="preserve"> </t>
    </r>
    <r>
      <rPr>
        <b/>
        <sz val="10"/>
        <rFont val="Arial"/>
        <family val="2"/>
        <charset val="238"/>
      </rPr>
      <t>Ponudba, ki se sklicuje zgolj na tekstualni del popisa ni veljavna oziroma je smatrana kot pomanjkljiva.</t>
    </r>
    <r>
      <rPr>
        <sz val="10"/>
        <rFont val="Arial"/>
        <family val="2"/>
        <charset val="238"/>
      </rPr>
      <t xml:space="preserve"> </t>
    </r>
  </si>
  <si>
    <t>Z oddajo ponudbe vsak ponudnik izjavlja, da je skrbno preučil vse prej omenjene sestavne dele projekta in da je v skupno vrednost vključil vsa dodatna, nepredvidena in presežna dela ter material, ki zagotavljajo popolno, zaključeno in celostno izvedbo objekta, ki ga obravnava projekt, tudi vsa dela, ki niso neposredno opisana ali našteta v tekstualnem delu popisa, a so kljub temu razvidna iz grafičnih prilog in ostalih prej naštetih sestavnih delov projekta.</t>
  </si>
  <si>
    <t>Popolna ponudba za izvedbo GOI mora vsebovati tudi:</t>
  </si>
  <si>
    <t>- stroški nakladanja in razkladanja odvoza odpadkov in ostalega materiala na stalno deponijo izvajalca, razkladanje, eventuelno razgrinjanje ter plačila vseh dovoljenj in potrebne komunalne in energetske pristojbine,</t>
  </si>
  <si>
    <t xml:space="preserve"> - v ceni posamezne postavke morajo biti zajeti vsi potrebni fasadni,delovni in pomožni odri</t>
  </si>
  <si>
    <t>- vse stroške uradnega geodeta pri zakoličbi objekta, določitvi kote temeljenja, obiske geodeta med gradnjo, pri kontroli posedkov, ter izdelavi uradnega posnetka izvedenega stanja s podzemnim katastrom, izdelave eventuelne parcelacije ter pripravo potrebne dokumentacije za vpis v zemljiško knjigo,</t>
  </si>
  <si>
    <t>- vse stroške eventuelnega gretja prostorov s "tajfuni",</t>
  </si>
  <si>
    <t>- stroški, ki nastanejo zaradi prilagajanja teminskega plana izvedbeglede na obstoječe stanje,</t>
  </si>
  <si>
    <t>- izdelavo varnostnega načrta, vključno z nadzorom koordinatorja varstva pri delu</t>
  </si>
  <si>
    <t xml:space="preserve"> - izdelavo delavniških načrtov jeklenih konstrukcij (potrdi jih odg. proj. grad. konst.)</t>
  </si>
  <si>
    <t xml:space="preserve"> -izdelavo delavniških načrtov za izvedbo posameznih elementov</t>
  </si>
  <si>
    <t xml:space="preserve">- Izvajalec gradbenih del je dolžan pred pričetkom gradnje v vseh načrtih, ki so sestavni del predmetnega projekta preveriti in medsebojno uskladiti vse preboje in utore v armiranobetonskih konstrukcijah. </t>
  </si>
  <si>
    <t>Izvajalec mora izdelati vzorce v merilu 1:1 za elmente, aktere zahteva arhitek in/ali naročnik. Vzorce potrdi izključno odgovorni projektant arhitekture. Vgradnja ali izvedba delov objekta, za katere je potrebno izdelati vzorce brez pisne potrditve odgovornega projektanta arhitekture NI DOVOLJENA.</t>
  </si>
  <si>
    <t>Pisna potrditev vzorcev s strani odgovornega projektanta arhitekture mora biti vnešena v gradbeni dnevnik in je smatrana kot bistveni element tehničnega pregleda objekta.</t>
  </si>
  <si>
    <t>- Vsi stiki med jeklom in aluminijem morajo biti prekinjeni oziroma izvedeni posredno preko gumjastih podložk, ki preprečujejo galvanski člen in korozijo.</t>
  </si>
  <si>
    <t xml:space="preserve"> - Vsi jekleni elementi (četudi ni v načrtu ali popisu GOI del posebej označeno) morajo biti primerno protikorozijsko zaščiteni (vroče cinkanje in barvanje v RAL po izboru odg. proj. arhitekture) tako, da je zagotovljen garancijski rok in življenska doba, ki jo zahteva investitor.</t>
  </si>
  <si>
    <t>- Vse vrednosti instalacijskih del v posamezni ponudbi (strojna in elektro dela) morajo, četudi ni to posebej označeno ali navedeno v popisu GOI del, upoštevati vsa dela namenjena prilagajanju trenutnemu stanju na gradbišču. V skupni vrednosti ponudbe mora biti vključeno tudi morebitno dodatno izsekavanje utorov in prebojev v zidane ali armirano-betonske stene, ponovno demontiranje in montiranje vseh vrst montažnih sten, vsa dodatna dela za zagotavljanje primernih križanj med posameznimi instalacijskimi vodi, izdelava vseh vrst ojačitev konstrukcij in podobna dela, ki zagotavljajo kakovostno vgradnjo vseh vrst instalacijskih vodov in niso posebej navedena v popisu GOI del.</t>
  </si>
  <si>
    <t xml:space="preserve"> - Posamezni ponudnik z oddajo ponudbe izjavlja, da bo predmetno zgradbo izvajal izključno skladno s predmetno projektno dokumentacijo </t>
  </si>
  <si>
    <t>- Vse morebitne spremembe in dopolnitve lahko izdelajo izključno avtorji navedenih projektov, pri čemer mora biti vsaka sprememba in dopolnitev pisno zavedena v gradbeni dnevnik, ožigosana in podpisana s strani odgovornega projektanta arhitekture in odgovornega nadzornika.</t>
  </si>
  <si>
    <t xml:space="preserve"> - izvedba predhodnega koordinacijskega sestanka projektanov gradbenih konstrukcij in strojnih instalacije z izvajalcem in nadzoromv cilju dokončne določitve lokacij in načina izvedbe prebojev v obstoječi AB konstrukciji</t>
  </si>
  <si>
    <t>Urbana oprema</t>
  </si>
  <si>
    <t>Vsa urbana oprema je izdelana na podlagi zadnje veljavnih shem projektanta arhitekture! Vse vgradne mere vrat, oken je potrebno preveriti na gradbišču in vrata, okna pred izdelavo prilagoditi izmerjenim dimenzijam!</t>
  </si>
  <si>
    <t>Dobava in montaža betonske mize vključno z izkopi in temeljenjem.</t>
  </si>
  <si>
    <t xml:space="preserve"> - prefabricirana armiranobetonska plošča š/d 100/400cm, debeline d=10cm, brušena, 2x luknja fi 70mm, 1 kos</t>
  </si>
  <si>
    <t xml:space="preserve"> - armiranobetonske cevi premera fi=600, delno vkopana, 3 kosi </t>
  </si>
  <si>
    <t xml:space="preserve"> - 2K epoksidno lepilo brez vsebnosti organskih topil za lepljenje prefabriciranih betonskih elementov enakovredno kot Mapei Eporip</t>
  </si>
  <si>
    <t xml:space="preserve"> - betonsko jeklo v palicah fi=10mm, l=15cm vključno z vrtanjem, 12 kosov </t>
  </si>
  <si>
    <t xml:space="preserve"> - armiranobetonske cevi premera fi=300, delno vkopana, z betonskimi pokrovi, 12 kosov </t>
  </si>
  <si>
    <t>PIKNIK MIZA S STOLI</t>
  </si>
  <si>
    <t>PIKNIK PULT  S KURŠČEM</t>
  </si>
  <si>
    <t xml:space="preserve"> - prefabricirana armiranobetonska plošča š/d 90/305cm, debeline d=10cm, brušena, 1 kos</t>
  </si>
  <si>
    <t xml:space="preserve"> - prefabricirana armiranobetonska plošča š/d 100/305cm, debeline d=10cm, brušena, 1 kos</t>
  </si>
  <si>
    <t xml:space="preserve"> - prefabricirana armiranobetonska plošča š/d 90/100cm, debeline d=10cm, brušena, 1 kos</t>
  </si>
  <si>
    <t xml:space="preserve"> - prefabricirana armiranobetonska plošča š/d 90/160cm, debeline d=10cm, brušena, 1 kos</t>
  </si>
  <si>
    <t xml:space="preserve"> - prefabricirana armiranobetonska plošča š/d 40/125cm, debeline d=10cm, brušena, 1 kos</t>
  </si>
  <si>
    <t xml:space="preserve"> - prefabricirana armiranobetonska plošča š/d 135/160cm, debeline d=10cm, brušena, 1 kos</t>
  </si>
  <si>
    <t xml:space="preserve"> - prefabricirana armiranobetonska plošča š/d 40/80cm, debeline d=10cm, brušena, 1 kos</t>
  </si>
  <si>
    <t xml:space="preserve"> - prefabricirana armiranobetonska plošča š/d 80/135cm, debeline d=10cm, brušena, 1 kos</t>
  </si>
  <si>
    <t xml:space="preserve"> - betonsko jeklo v palicah fi=10mm, l=15cm vključno z vrtanjem, 36 kosov </t>
  </si>
  <si>
    <t>ZUNANJE VODNO IGRALO</t>
  </si>
  <si>
    <t>Dobava in montaža igrala vključno z izkopi in temeljenjem.</t>
  </si>
  <si>
    <t>Igralo (enakovredno kot Aurednik) je sestavljeno iz:</t>
  </si>
  <si>
    <t xml:space="preserve">a) miza za igro z vodo in peskom velikosti ø 80 cm,
rdeče-plastična tla in nerjavečega jekla robovi, z izlivom - plastični čep na jekleni vrvi. Miza je postavljena na 3 nogah iz okroglega cevnega profila (ø 42.4 x 2 mm) iz nerjavečega jekla. </t>
  </si>
  <si>
    <t xml:space="preserve">b) miza za igro z vodo in peskom velikosti 60 x 80 cm  - z rdeče-plastična tla in nerjavečega jekla robovi, z izlivom - plastični čep na jekleni vrvi.  Miza je postavljena na 4 nogah iz okroglega cevnega profila (ø 42.4 x 2 mm) iz nerjavečega jekla. 
</t>
  </si>
  <si>
    <t xml:space="preserve">c) miza za igro z vodo in peskom velikosti ø 60 cm,   - z rdečim-plastična tla in nerjavečim robom, z izlivom - plastični čep na jekleni vrvi. 
</t>
  </si>
  <si>
    <t>d) majhno vodno kolo iz nerjavnega jekla -</t>
  </si>
  <si>
    <t xml:space="preserve">e) litoželezna vrtna črpalka za vodo s stojalom. Črpalka se vijači v betonski temelj. Črpalka ima priklop preko alkaten cevi, ki je položena v pesek. Črpalka je opremljena s ščitom proti pesku. Vključno z vsem priključnim materialom, temeljenjem in fitingi (spojkami).
</t>
  </si>
  <si>
    <t xml:space="preserve">Miza so postavljene na nogah iz okroglega cevnega profila (ø 42.4 x 2 mm)  iz nerjavečega jekla. Igralne mize se razlikujejo v 3 višinskih sklopih (74/60/46 cm).
</t>
  </si>
  <si>
    <t xml:space="preserve">URBANA OPREMA </t>
  </si>
  <si>
    <t>Dobava in montaža betonskega koša za odpadke s pokrovom</t>
  </si>
  <si>
    <t xml:space="preserve">
Dimenzije (DxGxV): 38 x 38 x 90 cm 
</t>
  </si>
  <si>
    <t xml:space="preserve">Material: beton </t>
  </si>
  <si>
    <t xml:space="preserve">Volumen: 60 l </t>
  </si>
  <si>
    <t>Teža:90kg</t>
  </si>
  <si>
    <t xml:space="preserve">Koš pravokotne oblike omogoča enostavno zbiranje odpadkov na prostem. Telo koša je iz rečnega prodca, pokrov in pepelnik pa sta iz INOX materialov. Stabilen in odporen na vandalizem. V koš postavimo vrečo, ki jo nato enostavno zamenjamo, ko je polna. 
</t>
  </si>
  <si>
    <t>KOŠ ZA ODPADKE</t>
  </si>
  <si>
    <t>MREŽASTA PONJAVA ZA SENČENJE</t>
  </si>
  <si>
    <t>Dobava in montaža mrežaste ponjave za senčenje enakovredno kot Austronet 940</t>
  </si>
  <si>
    <t>material: HDPE</t>
  </si>
  <si>
    <t>UV odporen</t>
  </si>
  <si>
    <t>m</t>
  </si>
  <si>
    <t>a) trak širine 1m (pergola), zarobljen, s predpripravljenimi neti za pritrjevanje</t>
  </si>
  <si>
    <t>b) trak širine 1,5m (piknik prostor) zarobljen, s predpripravljenimi neti za pritrjevanje</t>
  </si>
  <si>
    <t>MREŽA Z BOJAMI IN SIDRIŠČI</t>
  </si>
  <si>
    <t>Dobava in montaža zaščitne mreže za kopališče, vključno s sidrišči in bojami, dolžina zaščitene cone L=250m. Velikost okenc uskladiti z navodili lokalne ribiške družine!</t>
  </si>
  <si>
    <t>a) 
Vrv jeklena fi 2/3mm galvanizirana v pvc ovoju 6×7+FC, DIN 3055</t>
  </si>
  <si>
    <t>VRV Z NATEZALCI</t>
  </si>
  <si>
    <t>b) zategovalec z glavo oko-kavelj</t>
  </si>
  <si>
    <t>c) spone za jekleno vrv</t>
  </si>
  <si>
    <t>d) sidrišča (vključno z vrtanjem v betonski steber)</t>
  </si>
  <si>
    <t>a)</t>
  </si>
  <si>
    <t>Salix alba</t>
  </si>
  <si>
    <t>Prunus padus</t>
  </si>
  <si>
    <t>Acer pseudoplatanus</t>
  </si>
  <si>
    <t>Populus nigra</t>
  </si>
  <si>
    <t>Alnus glutinosa</t>
  </si>
  <si>
    <t>SKUPAJ</t>
  </si>
  <si>
    <t>b)</t>
  </si>
  <si>
    <t>Carpinus betulus</t>
  </si>
  <si>
    <t>c)</t>
  </si>
  <si>
    <t>ha</t>
  </si>
  <si>
    <t>Zasaditev</t>
  </si>
  <si>
    <t>PREDDELA</t>
  </si>
  <si>
    <t xml:space="preserve">Čiščenje terena. </t>
  </si>
  <si>
    <t>Posek dreves z okleščenjem vej, razrezom in odvozom na deponijo (premer 15-25 cm)</t>
  </si>
  <si>
    <t>Izkop panjev in odvoz na deponijo (premer 20-30 cm)</t>
  </si>
  <si>
    <t>Nabava  zemlje (živice)</t>
  </si>
  <si>
    <t>Dovoz 7m3 zemlje (živice) na razdalji do 30 km.</t>
  </si>
  <si>
    <t>Planiranje zemlje (živice)</t>
  </si>
  <si>
    <t>Dobava sadik dreves</t>
  </si>
  <si>
    <t>150-200 cm</t>
  </si>
  <si>
    <t xml:space="preserve">Tilia platyphyllos    </t>
  </si>
  <si>
    <t xml:space="preserve">Fraxinus excelsior             </t>
  </si>
  <si>
    <t xml:space="preserve">Acer campestre  </t>
  </si>
  <si>
    <t>Quercus robur</t>
  </si>
  <si>
    <t>Dobava sadik za živo mejo</t>
  </si>
  <si>
    <t>40-60 cm</t>
  </si>
  <si>
    <t>Dobava pomožnega sadilnega materiala</t>
  </si>
  <si>
    <t>Dobava založnega gnojila (briketi)</t>
  </si>
  <si>
    <t>Dobava označevalnih količkov</t>
  </si>
  <si>
    <t>Dobava opornih količkov</t>
  </si>
  <si>
    <t>Dobava traku za privezovanje</t>
  </si>
  <si>
    <t>PREDDELA - SKUPAJ</t>
  </si>
  <si>
    <t>ZATRAVITEV</t>
  </si>
  <si>
    <t xml:space="preserve">Zatravitev </t>
  </si>
  <si>
    <t>ZATRAVITEV-SKUPAJ</t>
  </si>
  <si>
    <t>ZASADITEV VEGETACIJE</t>
  </si>
  <si>
    <t>Sajenje dreves</t>
  </si>
  <si>
    <t>( Zakoličenje , izkop sadilne jame , priprava tal z odvozom izkopanega materiala, ureditev drenaže, dodajamje humuzne mešanice, dodajanje založnega gnojila, sajenje, zalivanje)</t>
  </si>
  <si>
    <t>Sajenje žive meje</t>
  </si>
  <si>
    <t>(Zakoličenje, izkop sadilne jame 35x50x40cm,priprava tal z odvozom izkopanega materijala, ureditev drenaže,dodajanje humuzne mešanice, dodajanje založneha gnojila, sajenje, zalivanje)</t>
  </si>
  <si>
    <t xml:space="preserve">ZASADITEV VEGETACIJE - SKUPAJ </t>
  </si>
  <si>
    <t>Opis dela</t>
  </si>
  <si>
    <t>Znesek /EUR/</t>
  </si>
  <si>
    <t>I)</t>
  </si>
  <si>
    <t>d)</t>
  </si>
  <si>
    <t>e)</t>
  </si>
  <si>
    <t>II)</t>
  </si>
  <si>
    <t>III)</t>
  </si>
  <si>
    <t>f)</t>
  </si>
  <si>
    <t>g)</t>
  </si>
  <si>
    <t>Odstranjevanje zaplevljene plasti (po potrebi)
Dodajanje mešanice zemlje in mivke
Frezanje, grobo in fino planiranje</t>
  </si>
  <si>
    <t>PEŠ POTI:</t>
  </si>
  <si>
    <t xml:space="preserve">Zakoličba projektiranih osi </t>
  </si>
  <si>
    <t xml:space="preserve">Postavljanje in zavarovanje prečnih profilov </t>
  </si>
  <si>
    <t>SKUPAJ PREDDELA:</t>
  </si>
  <si>
    <t>ZEMELJSKA DELA IN TEMELJENJE</t>
  </si>
  <si>
    <t>Široki izkop zemljine III.ktg z odrivom na začasno deponijo na gradbišču.</t>
  </si>
  <si>
    <t>Planum naravnih temeljnih tal v lahki zemljini</t>
  </si>
  <si>
    <t>Nakladanje in odvoz odvečnega materiala do 10 km ter stroški deponiranja in grobo razprostiranje na deponiji.</t>
  </si>
  <si>
    <t>Nabava, dobava in polaganje proti koreninske zastirke.</t>
  </si>
  <si>
    <t>SKUPAJ ZEMELJSKA DELA:</t>
  </si>
  <si>
    <t>VOZIŠČNE KONSTRUKCIJE</t>
  </si>
  <si>
    <t>Izdelava nevezane nosilne plasti iz enakomerno zrnatega drobljenca TD32  v deb. 30cm z dobavo, dovozom in vgraditvijo materiala</t>
  </si>
  <si>
    <t>Izdelava zgornje zaporne plasti iz granuliranega drobca (4-16 mm) v debelini od 7 do 10 cm</t>
  </si>
  <si>
    <t>Dobava in vgraditev predfabriciranega robnika iz cementnega betona prereza 5x20cm , vključno s potrebnim podložnim betonom.</t>
  </si>
  <si>
    <t>SKUPAJ VOZIŠČNE KONSTRUKCIJE:</t>
  </si>
  <si>
    <t>OPREMA</t>
  </si>
  <si>
    <t>Postavitev potopnih stebričev za kontrolo dostopa vozil na območje.</t>
  </si>
  <si>
    <t>SKUPAJ OPREMA</t>
  </si>
  <si>
    <t>REKAPITULACIJA:</t>
  </si>
  <si>
    <t>ZEMELJSKA DELA  IN TEMELJENJE</t>
  </si>
  <si>
    <t>Peš poti</t>
  </si>
  <si>
    <t>2,5</t>
  </si>
  <si>
    <t>3,3</t>
  </si>
  <si>
    <t>INTERVENTNA POT:</t>
  </si>
  <si>
    <t>Izdelava nevezane nosilne plasti iz enakomerno zrnatega drobljenca TD32  v deb. 45cm z dobavo, dovozom in vgraditvijo materiala</t>
  </si>
  <si>
    <t>Dobava in vgraditev predfabriciranega robnika iz cementnega betona prereza 8x20cm , vključno s potrebnim podložnim betonom.</t>
  </si>
  <si>
    <t xml:space="preserve">Dobava in vgraditev AB podstavka za postavitev montažnih sanitarij. Vidni beton C25/30, armatura Q283. </t>
  </si>
  <si>
    <t>Interventna pot</t>
  </si>
  <si>
    <t>UTRJENE POVRŠINE</t>
  </si>
  <si>
    <t>IV)</t>
  </si>
  <si>
    <t>Utrjene površine</t>
  </si>
  <si>
    <t>PIKNIK PROSTOR:</t>
  </si>
  <si>
    <t>Izdelava zgornje zaporne plasti iz granuliranega prodca (8 -32 mm) v debelini 10 cm</t>
  </si>
  <si>
    <t>Nabava, dobava in vgraditev betonskih pranih plošč dimenzije 40 x  40 cm, debeline 5 cm. Plošče se polagajo na podlogo iz 2x sejanega peska -separacije 0-4 mm v debelini 5 cm.</t>
  </si>
  <si>
    <t>Nabava, dobava in vgraditev betonskih pranih plošč dimenzije 40 x  40 cm, debeline 5 cm. Plošče se polagajo na podlogo iz 2x sejanega peska -separacije 0-4 mm v debelini 5 cm. Plošče se polagajo v nizih dolgih 1,20 m (3 plošče), z vmesnimi travnimi presledki širine 20 cm.</t>
  </si>
  <si>
    <t>VII)</t>
  </si>
  <si>
    <t>Piknik prostori</t>
  </si>
  <si>
    <t>Strojno planiranje brežin zaliva in vgraditev substrata ter zasaditev obvodnega čistilnega rastlinja. Debelina substrata 30 cm</t>
  </si>
  <si>
    <t>Strojno planiranja dna otroškega zaliva</t>
  </si>
  <si>
    <t xml:space="preserve">Nabava, dobava in vgrajevanje skalnih balvanov (na suho), kot zaščita za odnašanje mivke iz zaliva. </t>
  </si>
  <si>
    <t>Nabav, dobava in vgrajevanje vodne mivke v otroški zaliv. Debelina sloja mivke je od 30 do 40 cm.</t>
  </si>
  <si>
    <t>VIII)</t>
  </si>
  <si>
    <t>OSTALA DELA:</t>
  </si>
  <si>
    <t>SKUPAJ OSTALA DELA:</t>
  </si>
  <si>
    <t>Ostala dela</t>
  </si>
  <si>
    <t>B. GRADBENA DELA</t>
  </si>
  <si>
    <t>C. ZUNANJA OPREMA</t>
  </si>
  <si>
    <t>D. HORTIKULTURA</t>
  </si>
  <si>
    <t>Betonska</t>
  </si>
  <si>
    <t>Tesarska</t>
  </si>
  <si>
    <t>Ključavničarska</t>
  </si>
  <si>
    <t>XIV.</t>
  </si>
  <si>
    <t xml:space="preserve"> Zasaditev</t>
  </si>
  <si>
    <t xml:space="preserve">kos </t>
  </si>
  <si>
    <t>Dobava in montaža jeklene vrvi z zategovalci (pergole nad piknik prostori)</t>
  </si>
  <si>
    <t xml:space="preserve">KOVINSKA KLOP Z LESENO OBLOGO </t>
  </si>
  <si>
    <t xml:space="preserve">Dobava in montaža klopi enakovredno kot model  "Bank" dobavitelja Kremen-MB.
Močna, stabilna in široka klop dimenzij š/d/v 60/200/46cm
Ogrodje je sestavljeno iz masivnih 70 mm kotnih profilov, kateri so zvarjeni in galvansko obdelani z vročim cinkanjem. Vključno z izkopi, temeljenjem in sidranjem.
Obloga je iz letev globinsko impregniraneg lesa iglavcev. 
</t>
  </si>
  <si>
    <t>Dobava in montaža podstavkov za lesene stebre pergole z jekleno palico za vgrajevanje v beton. Material nerjavna pločevina (AISI 304) velikosti 160/160mm</t>
  </si>
  <si>
    <t>Armatura ocenjena na 110kg/m3!</t>
  </si>
  <si>
    <t>Kvalitete betonov:</t>
  </si>
  <si>
    <t>Dobava in montaža cevne ograje zunanjih stopnic (sredinska postavitev) iz nerjavečega jekla fi 42,16mm debeline 3mm dolžine cca 480cm (po shemi), ročaj, stojke (5x), višina h=1,0m, vključno s pritrdilnimi ploščami, vijaki in sidranjem.</t>
  </si>
  <si>
    <t xml:space="preserve"> - stopniščna rama, talna plošča postavitvene pločadi metličen armirani beton
C25/30,XC4,XD2,XA1,XF1,CI 0,2,S4 Dmax 16/31,5 PV-II</t>
  </si>
  <si>
    <t xml:space="preserve"> - prefabricirani stebri:
C30/37,XC4,XF2,Cl 0,2,Dmax16,S4,PV1, pokrivni sloj min 30mm, videz vidnega betona (vpoštevati pri opažih!)</t>
  </si>
  <si>
    <t xml:space="preserve"> - temelji urbane opreme, čaše temeljev stebrov, C25/30</t>
  </si>
  <si>
    <t xml:space="preserve">Dobava in vgrajevanje betona prereza 0,12-0,20 m3/m2-m1 za temeljenje urbane opreme                                            </t>
  </si>
  <si>
    <t>Dobava in vgrajevanje betona za zunanjo stopniščo ramo. Videz vidnega betona. Metličenje. Vgradnja protizdrsnih profilov (zarezovanje). Podložni beton debeline 10 cm pod temelji in talnimi ploščami</t>
  </si>
  <si>
    <t xml:space="preserve">Dobava in vgrajevanje betona prereza 0,20-0,40 m3/m2-m1 za temeljenje pergole                                            </t>
  </si>
  <si>
    <t>Zarezovanje fug v betonskih ploščah</t>
  </si>
  <si>
    <t>Dobava in montaža prefabriciranih betonskih stebrov prereza 20/30cm, L=3,5m, število kosov 44</t>
  </si>
  <si>
    <t xml:space="preserve">Dobava, polaganje in vezanje srednje komplicirane armature S500B do fi 12 mm. Obračun po armaturnem izvlečku. </t>
  </si>
  <si>
    <t xml:space="preserve">Dobava, polaganje in vezanje srednje  komplicirane armature S500B nad fi 12 mm. Obračun po armaturnem izvlečku. </t>
  </si>
  <si>
    <t xml:space="preserve">Dobava, polaganje armaturnih mrež S500B. Obračun po armaturnem izvlečku. </t>
  </si>
  <si>
    <t>3. Pred naročilom je upoštevati navedene oznake betona. Po končanem betoniranju je vgrajen beton potrebno zaščititi in negovati v skladu s pravili stroke. Za vidne konstrukcije se smatrajo vse tiste konstrukcije, ki po končani izdelavi ostanejo neometane.</t>
  </si>
  <si>
    <t xml:space="preserve"> - prostor: pergola v zalivu z mivko</t>
  </si>
  <si>
    <t xml:space="preserve"> - kritina: zrakoprepustna UV odporna HDPE mrežasta ponjava v trakovih  - zajeto posebej</t>
  </si>
  <si>
    <t xml:space="preserve"> - stebri: lamelirani stebri (BSH), prereza 160/160mm, h=280cm, globinsko impregnirani, 4 kosi </t>
  </si>
  <si>
    <t xml:space="preserve"> - sekundarni nosilci: lamelirani nosilci (BSH), prereza 80/160mm, L=708cm, globinsko impregnirani, 8 kosov</t>
  </si>
  <si>
    <t xml:space="preserve"> - primarni nosilci: lamelirani nosilci (BSH), prereza 140/220mm, L=708cm, globinsko impregnirani, 2 kosa</t>
  </si>
  <si>
    <t xml:space="preserve"> - zavetrovanje s pocinkano jekleno pletenico, debelina po statiki, vključno s pritrdili in natezalci</t>
  </si>
  <si>
    <t xml:space="preserve"> - dimenzije:  š/d/v 708/708/340 cm</t>
  </si>
  <si>
    <t xml:space="preserve"> - temeljenje: sidranje preko kovinskih nastavkov za lesene stebre- zajeto posebej</t>
  </si>
  <si>
    <t>Dobava in montaža lesene pergole po shemi</t>
  </si>
  <si>
    <t>Vključno z vsemi razrezi in pritrdilnimi elementi.</t>
  </si>
  <si>
    <t>Dobava, montaža in demontaža opaža točkovnih temeljev, štiristranski opaž</t>
  </si>
  <si>
    <t>Dobava, montaža in demontaža opaža  zunanjih stopnic, z opaženjem stopniščne rame, čela stopnic in bočnih strani stopnic.</t>
  </si>
  <si>
    <t>Dobava, montaža in demontaža posebnega opaža za prefabricirane stebre. Vključno z vsakokratnim čiščenjem za doseganje kvalitete vidnega betona.</t>
  </si>
  <si>
    <t xml:space="preserve">Dobava, montaža in demontaža posebnega opaža za prefabricirane temelje. </t>
  </si>
  <si>
    <t>Dobava, montaža in demontaža posebnega opaža za prefabricirane plošče (piknik prostori). Vključno z vsakokratnim čiščenjem za doseganje kvalitete vidnega betona.</t>
  </si>
  <si>
    <t>Dobava in montaža prefabriciranih betonskih temeljev  velikosti 70/70cm, d=0,40m, spodnja kota temelja -60,0cm,  z odprtino za steber š/d/v 22/32/25cm. Po nivelaciji se  stebri zalijejo z betonom C25/30,XC1,Cl 0,2,Dmax16,S4. Število kosov 44.</t>
  </si>
  <si>
    <t>SKUPAJ URBANA OPREMA:</t>
  </si>
  <si>
    <t>tlorisna površina 50,2 m2!</t>
  </si>
  <si>
    <t>A. ZEMELJSKA DELA IN ZGORNJI USTROJ</t>
  </si>
  <si>
    <t xml:space="preserve">VRATA V POMURJE – UREDITEV OKOLICE </t>
  </si>
  <si>
    <t>1. Pripravljalna dela</t>
  </si>
  <si>
    <t>Z. št.</t>
  </si>
  <si>
    <t>Tip</t>
  </si>
  <si>
    <t>Enota</t>
  </si>
  <si>
    <t>Količina</t>
  </si>
  <si>
    <t>Cena/Enoto</t>
  </si>
  <si>
    <t>Cena</t>
  </si>
  <si>
    <t>trasiranje</t>
  </si>
  <si>
    <t>zakoličba trase komunalnih naprav pri križanju obstoječih zemeljskih vodov, sodelovanje predstavnika upravljalcev</t>
  </si>
  <si>
    <t>Zakoličba stojnih mest svetilk, ter ostale opreme</t>
  </si>
  <si>
    <t>ostala nespecificirana oz. nepredvidena pripravljalna dela</t>
  </si>
  <si>
    <t>%</t>
  </si>
  <si>
    <t>2. Gradbena dela</t>
  </si>
  <si>
    <t>strojni izkop  jarka poprečne globine 0,8m, širine 0,2m,  v zemljišču III kategorije</t>
  </si>
  <si>
    <t>strojni izkop  jarka poprečne globine 1m, širine 0,3m,  v zemljišču III kategorije</t>
  </si>
  <si>
    <r>
      <t>izkop za potrebe postavitve montažnega temelja (</t>
    </r>
    <r>
      <rPr>
        <sz val="10"/>
        <rFont val="Arial"/>
        <family val="2"/>
        <charset val="238"/>
      </rPr>
      <t>Ø</t>
    </r>
    <r>
      <rPr>
        <sz val="10"/>
        <rFont val="Calibri"/>
        <family val="2"/>
        <charset val="238"/>
      </rPr>
      <t>0,6</t>
    </r>
    <r>
      <rPr>
        <sz val="10"/>
        <rFont val="Calibri"/>
        <family val="2"/>
        <charset val="238"/>
      </rPr>
      <t xml:space="preserve">x1,0m), kompletno z zasutjem in končno ureditvijo </t>
    </r>
  </si>
  <si>
    <t>izdelava peščene blazine iz mivke</t>
  </si>
  <si>
    <t>delno ročno in delno strojno zasutje kabelskih jarkov, zasutje temeljev in jaškov ter končna ureditev okolice izkopa</t>
  </si>
  <si>
    <t>komp.</t>
  </si>
  <si>
    <r>
      <t xml:space="preserve">dobava in polaganje plastične, rebraste, zaščitne cevi (dvoslojna), </t>
    </r>
    <r>
      <rPr>
        <sz val="10"/>
        <rFont val="Calibri"/>
        <family val="2"/>
        <charset val="238"/>
      </rPr>
      <t>Ø40, na dno kabelskega jarka</t>
    </r>
  </si>
  <si>
    <r>
      <t xml:space="preserve">dobava in polaganje plastične, rebraste, zaščitne cevi (dvoslojna), </t>
    </r>
    <r>
      <rPr>
        <sz val="10"/>
        <rFont val="Calibri"/>
        <family val="2"/>
        <charset val="238"/>
      </rPr>
      <t>Ø63, na dno kabelskega jarka</t>
    </r>
  </si>
  <si>
    <t>dobava in polaganje plastične, rebraste, zaščitne cevi (dvoslojna), Ø110, na dno kabelskega jarka</t>
  </si>
  <si>
    <r>
      <t xml:space="preserve">dobava in postavitev betonskega temelja, BC, dim. </t>
    </r>
    <r>
      <rPr>
        <sz val="10"/>
        <rFont val="Arial"/>
        <family val="2"/>
        <charset val="238"/>
      </rPr>
      <t>Ø</t>
    </r>
    <r>
      <rPr>
        <sz val="10"/>
        <rFont val="Calibri"/>
        <family val="2"/>
        <charset val="238"/>
      </rPr>
      <t>30x100cm</t>
    </r>
  </si>
  <si>
    <t>izdelava podbetonov za postavitev temeljev, jaškov, instalacijskih jaškov ter stikalnih blokov</t>
  </si>
  <si>
    <r>
      <t xml:space="preserve">dobava in postavitev montažnega jaška  iz poliamida z vsebnostjo 30% steklenih vlaken, s pokrovom in dnom jaška, Inox okvirjem, dim. </t>
    </r>
    <r>
      <rPr>
        <sz val="10"/>
        <rFont val="Calibri"/>
        <family val="2"/>
        <charset val="238"/>
      </rPr>
      <t>60x60x90cm</t>
    </r>
  </si>
  <si>
    <t>npr:
Prebilplast</t>
  </si>
  <si>
    <t>dobava in polaganje opozorilnega traku z napisom "POZOR ELEKTROENERGETSKI KABEL"</t>
  </si>
  <si>
    <t>drobna nespecificirana oz. nepredvidena gradbena dela in material</t>
  </si>
  <si>
    <t>3. Montažna dela</t>
  </si>
  <si>
    <t>H07Z-K 16 mm2</t>
  </si>
  <si>
    <t>npr:
podlahove-zasuvky
STAKOHOME-SV-106</t>
  </si>
  <si>
    <t>npr:
podlahove-zasuvky
STAKOHOME-1990-2B</t>
  </si>
  <si>
    <t>npr:
Thorn
FLEX 24L25-730 OP CL1 W5M D60 ANT</t>
  </si>
  <si>
    <t>dobava in montaža priključnega seta za trifazni prehod, primeren za priključitev max. 3 kablov 4x16+1,5mm2, komplet z 2x taljivim vložkom D01, 6A</t>
  </si>
  <si>
    <t>kompl</t>
  </si>
  <si>
    <t xml:space="preserve">drobni, montažni material s pripadajočim delom ter ostala, nepredvidena, montažna in demontažna dela </t>
  </si>
  <si>
    <t>4. Zaključna dela</t>
  </si>
  <si>
    <t>Z.št.</t>
  </si>
  <si>
    <t>geodetski posnetek trase kablovoda in lokacij svetilk ter vris objektov v kataster</t>
  </si>
  <si>
    <t>komplet</t>
  </si>
  <si>
    <t>VREDNOST DEL</t>
  </si>
  <si>
    <t>vrednost materiala in del po popisu</t>
  </si>
  <si>
    <t>E. ELEKTRO DELA</t>
  </si>
  <si>
    <t>Električne inštalacije in električna oprema</t>
  </si>
  <si>
    <t>strojna izravnava zelenih površin, fino planiranje, humusiranje s pripeljanim humusom v sloju debeline 20 cm, zasejanje travnega semena (1kg/50 m2) in nega do ozelenitve. (dobava humusa ni del cene, humus zagotovi naročnik in se že nahaja na lokaciji ureditve)</t>
  </si>
  <si>
    <t xml:space="preserve">Projekt: </t>
  </si>
  <si>
    <t>225/17</t>
  </si>
  <si>
    <t>Projekt za izvedbo - investicijsko-vzdrževalna dela</t>
  </si>
  <si>
    <t>projektant:</t>
  </si>
  <si>
    <t>Studio Kalamar d.o.o., Slovenska cesta 19, 1000 Ljubljana</t>
  </si>
  <si>
    <t xml:space="preserve">odgovorni vodja projekta: </t>
  </si>
  <si>
    <t>Andrej Kalamar, u.d.i.a. ZAPS 0091 A</t>
  </si>
  <si>
    <t>sprememba, oktober 2017</t>
  </si>
  <si>
    <t xml:space="preserve">ostala drobna, nepredvidena zaključna dela
</t>
  </si>
  <si>
    <t xml:space="preserve">priprava projektne dokumentacije (PID), dokazila o zanesljivosti objekta in ostale tehnične dokumentacije
</t>
  </si>
  <si>
    <t xml:space="preserve">kontrolne meritve:
-električnih parametrov kablovodov in izdelava merilnega protokola
-ozemljitvena upornost, merjena na vsakem kandelabru in izdelava merilnega protokola
</t>
  </si>
  <si>
    <t xml:space="preserve">funkcionalni preizkus in pregled električne inštalacije ter označevanje
</t>
  </si>
  <si>
    <r>
      <rPr>
        <b/>
        <sz val="10"/>
        <rFont val="Calibri"/>
        <family val="2"/>
        <charset val="238"/>
      </rPr>
      <t xml:space="preserve">Stikalni blok KPMO: 
</t>
    </r>
    <r>
      <rPr>
        <sz val="10"/>
        <rFont val="Calibri"/>
        <family val="2"/>
        <charset val="238"/>
      </rPr>
      <t xml:space="preserve">prostostoječa, poliestrska omarica z dvema vratoma, komplet s strešico, samostojnim, sestavljivim podstavkom, klučavnicami, montažno ploščo in ostalim drobnim materialom, dimenzij (brez podstavka) (1200x1200x300) z vgrajeno vsebino:                                                                                                                                                                                                         -1x tripolno varovalčno stikalo velikosti 02, komplet z NV varovalnimi vložki     
</t>
    </r>
  </si>
  <si>
    <t>-1x tripolno varovalčno stikalo velikosti 02, komplet z NV varovalnimi vložki       
-1x tripolna prenapetostna zaščita razreda C
-3x tokovni transforamtor, 100/5A
-1x merilne sponke
-2x umerjena, polindirektna, merilna garnitura                                                                                                                                                              -1x bakrene zbiralke, In=400A, vezni in drugi drobni material</t>
  </si>
  <si>
    <r>
      <rPr>
        <b/>
        <sz val="10"/>
        <rFont val="Calibri"/>
        <family val="2"/>
        <charset val="238"/>
      </rPr>
      <t xml:space="preserve">Stikalni blok R-kamen3: 
</t>
    </r>
    <r>
      <rPr>
        <sz val="10"/>
        <rFont val="Calibri"/>
        <family val="2"/>
        <charset val="238"/>
      </rPr>
      <t xml:space="preserve">prostostoječa, poliestrska omarica z vrati, komplet s strešico, samostojnim, sestavljivim podstavkom, klučavnico, montažno ploščo in ostalim drobnim materialom, dimenzij (brez podstavka) (500x750x300) z vgrajeno vsebino:                                                                                                                                                                                                                                                                                                                                                                                                                     -1x tripolno glavno stikalo 63A   
-1x štiripolno, zaščitno stikalo na diferenčni tok, 63/0,03A                            
-8x enopolni, instalacijski odklopnik                                                            </t>
    </r>
  </si>
  <si>
    <t>-4x tripolni, instalacijski odklopnik                                                                         
-1x ASTRO ura dvokanalna   
-1x tripolni kontaktor, 4,5kW
-1x krmilno stikalo                                                                                                                 -1x vezni in drugi drobni material</t>
  </si>
  <si>
    <r>
      <rPr>
        <b/>
        <sz val="10"/>
        <rFont val="Calibri"/>
        <family val="2"/>
        <charset val="238"/>
      </rPr>
      <t xml:space="preserve">Stikalni blok R-kamen1 in R-kamen2: 
</t>
    </r>
    <r>
      <rPr>
        <sz val="10"/>
        <rFont val="Calibri"/>
        <family val="2"/>
        <charset val="238"/>
      </rPr>
      <t xml:space="preserve">prostostoječa, poliestrska omarica z dvema vratoma, komplet s strešico, samostojnim, sestavljivim podstavkom, klučavnicami, montažno ploščo in ostalim drobnim materialom, dimenzij (brez podstavka) (1000x1000x300) z vgrajeno vsebino:                                                                                                                                                                                                         -6x tripolna varovalčna letev velikosti 00, komplet z NV varovalnimi vložki     
</t>
    </r>
  </si>
  <si>
    <t>-1x tripolna varovalčna letev velikosti 01, komplet z NV varovalnimi vložki       
-1x CEE vtičnica, 5p 63A, IP44
-1x vtičnica, 3p 16A, IP44
-1x RCCD 25/0,03A
-2x instalacijski odklopnik, 3p C16A
-1x instalacijski odklopnik, 1p C16A                                                                                                                                                              -1x bakrene zbiralke, In=250A, vezni in drugi drobni material</t>
  </si>
  <si>
    <r>
      <t xml:space="preserve">dobava in montaža svetilke za natik na kandelaber  Ø=60 mm, v alumunijastem ohišju, dim.: </t>
    </r>
    <r>
      <rPr>
        <sz val="10"/>
        <rFont val="Arial"/>
        <family val="2"/>
        <charset val="238"/>
      </rPr>
      <t>Ø</t>
    </r>
    <r>
      <rPr>
        <sz val="10"/>
        <rFont val="Calibri"/>
        <family val="2"/>
        <charset val="238"/>
      </rPr>
      <t xml:space="preserve">370 x 430 x 290 mm, IP66, antracit, z opalnim senčnikom, LED 20W, 3000K, ULOR=0;  elektronska predstikalna naprava, z možnostjo zatemnjevanja z drugo fazo od polne moči do 10 %
</t>
    </r>
  </si>
  <si>
    <t xml:space="preserve">instalacija (ožičenje)  kandelabrov in sicer od priključne omarice v svetilki do same svetilke s kablom NYM 4x1,5 mm2
</t>
  </si>
  <si>
    <t xml:space="preserve">dobava in polaganje energetskega kabla NYY-J  5x2,5mm2
</t>
  </si>
  <si>
    <t xml:space="preserve">dobava in polaganje energetskega kabla NYY-J  5x4mm2
</t>
  </si>
  <si>
    <t xml:space="preserve">dobava in polaganje energetskega kabla NYY-J  4x16mm2
</t>
  </si>
  <si>
    <t xml:space="preserve">dobava in polaganje energetskega kabla NAYY-J  4x16+2,5mm2
</t>
  </si>
  <si>
    <t xml:space="preserve">dobava in polaganje energetskega kabla NAYY-J  4x70+2,5mm2
</t>
  </si>
  <si>
    <t xml:space="preserve">dobava in polaganje energetskega kabla NAYY-J  4x150+2,5mm2
</t>
  </si>
  <si>
    <t xml:space="preserve">dobava in polaganje pocinkanega jeklenega traku FeZn 25x4 mm, kompletno s križnimi sponkami
</t>
  </si>
  <si>
    <t xml:space="preserve">vodnik za izenačitev potenciala, kompletno s kontaktnim materialom (kabelski čevelj, zarezna podložka...), dolžine 0,5m
</t>
  </si>
  <si>
    <t xml:space="preserve">dobava, vgradnja in priklop potopnega, instalacijskega jaška, dim,.:400x300x251mm, s priključki 1xCEE 5/16A 400V, 6x 230V, IP 67 
</t>
  </si>
  <si>
    <t xml:space="preserve">dobava, vgradnja in priklop potopnega, instalacijskega jaška, dim.:170x170x170mm, s priključki 4x 230V, IP 67 
</t>
  </si>
  <si>
    <r>
      <t xml:space="preserve">dobava in montaža alumunijastega kabdelabra, višine </t>
    </r>
    <r>
      <rPr>
        <sz val="10"/>
        <rFont val="Calibri"/>
        <family val="2"/>
        <charset val="238"/>
      </rPr>
      <t xml:space="preserve">h=4m, gornji premer 60mm,  s siderno ploščo, vijaki in vložki za pritrditev, antracit
</t>
    </r>
  </si>
</sst>
</file>

<file path=xl/styles.xml><?xml version="1.0" encoding="utf-8"?>
<styleSheet xmlns="http://schemas.openxmlformats.org/spreadsheetml/2006/main">
  <numFmts count="23">
    <numFmt numFmtId="43" formatCode="_-* #,##0.00\ _€_-;\-* #,##0.00\ _€_-;_-* &quot;-&quot;??\ _€_-;_-@_-"/>
    <numFmt numFmtId="164" formatCode="#,##0.00\ &quot;SIT&quot;;\-#,##0.00\ &quot;SIT&quot;"/>
    <numFmt numFmtId="165" formatCode="_-* #,##0.00\ &quot;SIT&quot;_-;\-* #,##0.00\ &quot;SIT&quot;_-;_-* &quot;-&quot;??\ &quot;SIT&quot;_-;_-@_-"/>
    <numFmt numFmtId="166" formatCode="_-* #,##0.00\ _S_I_T_-;\-* #,##0.00\ _S_I_T_-;_-* &quot;-&quot;??\ _S_I_T_-;_-@_-"/>
    <numFmt numFmtId="167" formatCode="_ * #,##0.00_-\ _S_L_T_ ;_ * #,##0.00\-\ _S_L_T_ ;_ * &quot;-&quot;??_-\ _S_L_T_ ;_ @_ "/>
    <numFmt numFmtId="168" formatCode="&quot;$&quot;#,##0.00_);[Red]\(&quot;$&quot;#,##0.00\)"/>
    <numFmt numFmtId="169" formatCode="_(&quot;$&quot;* #,##0_);_(&quot;$&quot;* \(#,##0\);_(&quot;$&quot;* &quot;-&quot;_);_(@_)"/>
    <numFmt numFmtId="170" formatCode="_(* #,##0_);_(* \(#,##0\);_(* &quot;-&quot;_);_(@_)"/>
    <numFmt numFmtId="171" formatCode="_(&quot;$&quot;* #,##0.00_);_(&quot;$&quot;* \(#,##0.00\);_(&quot;$&quot;* &quot;-&quot;??_);_(@_)"/>
    <numFmt numFmtId="172" formatCode="_(* #,##0.00_);_(* \(#,##0.00\);_(* &quot;-&quot;??_);_(@_)"/>
    <numFmt numFmtId="173" formatCode="#,##0.00\ [$€-40B]"/>
    <numFmt numFmtId="174" formatCode="#,#00"/>
    <numFmt numFmtId="175" formatCode="#,"/>
    <numFmt numFmtId="176" formatCode="m\o\n\th\ d\,\ yyyy"/>
    <numFmt numFmtId="177" formatCode="\$#,##0\ ;\(\$#,##0\)"/>
    <numFmt numFmtId="178" formatCode="&quot;L.&quot;\ #,##0;[Red]\-&quot;L.&quot;\ #,##0"/>
    <numFmt numFmtId="179" formatCode="_-* #,##0.00&quot; SIT&quot;_-;\-* #,##0.00&quot; SIT&quot;_-;_-* \-??&quot; SIT&quot;_-;_-@_-"/>
    <numFmt numFmtId="180" formatCode="General_)"/>
    <numFmt numFmtId="181" formatCode="#,##0.00\ &quot;€&quot;"/>
    <numFmt numFmtId="182" formatCode="&quot;SIT&quot;#,##0_);\(&quot;SIT&quot;#,##0\)"/>
    <numFmt numFmtId="183" formatCode="mmmm\ d\,\ yyyy"/>
    <numFmt numFmtId="184" formatCode="#,##0.00&quot; &quot;[$€-424];[Red]&quot;-&quot;#,##0.00&quot; &quot;[$€-424]"/>
    <numFmt numFmtId="185" formatCode="_-* #,##0.00\ [$€-1]_-;\-* #,##0.00\ [$€-1]_-;_-* &quot;-&quot;??\ [$€-1]_-;_-@_-"/>
  </numFmts>
  <fonts count="79">
    <font>
      <sz val="10"/>
      <name val="Arial CE"/>
      <charset val="238"/>
    </font>
    <font>
      <sz val="11"/>
      <color theme="1"/>
      <name val="Calibri"/>
      <family val="2"/>
      <charset val="238"/>
      <scheme val="minor"/>
    </font>
    <font>
      <sz val="10"/>
      <name val="Arial CE"/>
      <charset val="238"/>
    </font>
    <font>
      <sz val="8"/>
      <name val="Arial CE"/>
      <charset val="238"/>
    </font>
    <font>
      <sz val="10"/>
      <name val="Arial"/>
      <family val="2"/>
      <charset val="238"/>
    </font>
    <font>
      <sz val="10"/>
      <name val="Arial CE"/>
      <family val="2"/>
      <charset val="238"/>
    </font>
    <font>
      <b/>
      <sz val="10"/>
      <name val="Arial CE"/>
      <charset val="238"/>
    </font>
    <font>
      <sz val="10"/>
      <name val="Arial CE"/>
      <charset val="238"/>
    </font>
    <font>
      <b/>
      <sz val="10"/>
      <name val="Arial"/>
      <family val="2"/>
      <charset val="238"/>
    </font>
    <font>
      <sz val="10"/>
      <name val="Arial"/>
      <family val="2"/>
    </font>
    <font>
      <sz val="11"/>
      <color indexed="8"/>
      <name val="Calibri"/>
      <family val="2"/>
      <charset val="238"/>
    </font>
    <font>
      <sz val="10"/>
      <color indexed="10"/>
      <name val="Arial"/>
      <family val="2"/>
      <charset val="238"/>
    </font>
    <font>
      <sz val="10"/>
      <name val="Helv"/>
    </font>
    <font>
      <sz val="10"/>
      <color indexed="8"/>
      <name val="Arial"/>
      <family val="2"/>
      <charset val="238"/>
    </font>
    <font>
      <b/>
      <sz val="18"/>
      <color indexed="56"/>
      <name val="Cambria"/>
      <family val="2"/>
      <charset val="238"/>
    </font>
    <font>
      <sz val="11"/>
      <color indexed="9"/>
      <name val="Calibri"/>
      <family val="2"/>
      <charset val="238"/>
    </font>
    <font>
      <sz val="11"/>
      <color indexed="17"/>
      <name val="Calibri"/>
      <family val="2"/>
      <charset val="238"/>
    </font>
    <font>
      <b/>
      <sz val="11"/>
      <color indexed="63"/>
      <name val="Calibri"/>
      <family val="2"/>
      <charset val="238"/>
    </font>
    <font>
      <sz val="11"/>
      <color indexed="10"/>
      <name val="Calibri"/>
      <family val="2"/>
      <charset val="238"/>
    </font>
    <font>
      <sz val="9"/>
      <name val="Futura Prins"/>
      <charset val="238"/>
    </font>
    <font>
      <sz val="9"/>
      <name val="Futura Prins"/>
    </font>
    <font>
      <u/>
      <sz val="10"/>
      <color indexed="12"/>
      <name val="MS Sans Serif"/>
      <family val="2"/>
    </font>
    <font>
      <sz val="10"/>
      <name val="MS Sans Serif"/>
      <family val="2"/>
    </font>
    <font>
      <sz val="11"/>
      <name val="Futura Prins"/>
    </font>
    <font>
      <sz val="9"/>
      <name val="Courier New CE"/>
      <family val="3"/>
      <charset val="238"/>
    </font>
    <font>
      <sz val="12"/>
      <name val="Courier"/>
      <family val="1"/>
      <charset val="238"/>
    </font>
    <font>
      <sz val="10"/>
      <color indexed="8"/>
      <name val="Arial CE"/>
      <family val="2"/>
      <charset val="238"/>
    </font>
    <font>
      <sz val="1"/>
      <color indexed="8"/>
      <name val="Courier"/>
      <family val="1"/>
      <charset val="238"/>
    </font>
    <font>
      <b/>
      <sz val="18"/>
      <color indexed="24"/>
      <name val="Helvetica"/>
      <family val="2"/>
    </font>
    <font>
      <b/>
      <sz val="12"/>
      <color indexed="24"/>
      <name val="Helvetica"/>
      <family val="2"/>
    </font>
    <font>
      <b/>
      <sz val="1"/>
      <color indexed="8"/>
      <name val="Courier"/>
      <family val="1"/>
      <charset val="238"/>
    </font>
    <font>
      <sz val="10"/>
      <color indexed="8"/>
      <name val="MS Sans Serif"/>
      <family val="2"/>
      <charset val="238"/>
    </font>
    <font>
      <sz val="10"/>
      <name val="MS Sans Serif"/>
      <family val="2"/>
      <charset val="238"/>
    </font>
    <font>
      <sz val="11"/>
      <name val="Times New Roman"/>
      <family val="1"/>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8"/>
      <name val="Calibri"/>
      <family val="2"/>
      <charset val="238"/>
    </font>
    <font>
      <sz val="10"/>
      <name val="Times New Roman"/>
      <family val="1"/>
      <charset val="238"/>
    </font>
    <font>
      <b/>
      <sz val="12"/>
      <name val="Arial"/>
      <family val="2"/>
      <charset val="238"/>
    </font>
    <font>
      <sz val="10"/>
      <color indexed="8"/>
      <name val="Cambria"/>
      <family val="1"/>
      <charset val="238"/>
    </font>
    <font>
      <sz val="11"/>
      <name val="Arial Narrow CE"/>
      <charset val="238"/>
    </font>
    <font>
      <sz val="10"/>
      <name val="Courier"/>
      <family val="1"/>
      <charset val="238"/>
    </font>
    <font>
      <sz val="11"/>
      <color indexed="8"/>
      <name val="Calibri"/>
      <family val="2"/>
    </font>
    <font>
      <b/>
      <sz val="18"/>
      <name val="Arial"/>
      <family val="2"/>
      <charset val="238"/>
    </font>
    <font>
      <sz val="11"/>
      <color theme="1"/>
      <name val="Calibri"/>
      <family val="2"/>
      <charset val="238"/>
      <scheme val="minor"/>
    </font>
    <font>
      <b/>
      <i/>
      <sz val="16"/>
      <color theme="1"/>
      <name val="Arial1"/>
      <charset val="238"/>
    </font>
    <font>
      <b/>
      <sz val="12"/>
      <color rgb="FF000000"/>
      <name val="SSPalatino"/>
      <charset val="238"/>
    </font>
    <font>
      <b/>
      <i/>
      <u/>
      <sz val="11"/>
      <color theme="1"/>
      <name val="Arial1"/>
      <charset val="238"/>
    </font>
    <font>
      <b/>
      <sz val="10"/>
      <name val="Calibri"/>
      <family val="2"/>
      <charset val="238"/>
      <scheme val="minor"/>
    </font>
    <font>
      <b/>
      <sz val="9"/>
      <name val="Calibri"/>
      <family val="2"/>
      <charset val="238"/>
      <scheme val="minor"/>
    </font>
    <font>
      <b/>
      <sz val="11"/>
      <name val="Calibri"/>
      <family val="2"/>
      <charset val="238"/>
      <scheme val="minor"/>
    </font>
    <font>
      <sz val="10"/>
      <name val="Calibri"/>
      <family val="2"/>
      <charset val="238"/>
      <scheme val="minor"/>
    </font>
    <font>
      <sz val="9"/>
      <name val="Calibri"/>
      <family val="2"/>
      <charset val="238"/>
      <scheme val="minor"/>
    </font>
    <font>
      <sz val="10"/>
      <color rgb="FF4F81BD"/>
      <name val="Calibri"/>
      <family val="2"/>
      <charset val="238"/>
      <scheme val="minor"/>
    </font>
    <font>
      <sz val="8"/>
      <name val="Calibri"/>
      <family val="2"/>
      <charset val="238"/>
      <scheme val="minor"/>
    </font>
    <font>
      <b/>
      <sz val="10"/>
      <color rgb="FFFF0000"/>
      <name val="Calibri"/>
      <family val="2"/>
      <charset val="238"/>
      <scheme val="minor"/>
    </font>
    <font>
      <b/>
      <sz val="18"/>
      <name val="Calibri"/>
      <family val="2"/>
      <charset val="238"/>
      <scheme val="minor"/>
    </font>
    <font>
      <b/>
      <sz val="10"/>
      <color indexed="10"/>
      <name val="Calibri"/>
      <family val="2"/>
      <charset val="238"/>
      <scheme val="minor"/>
    </font>
    <font>
      <b/>
      <sz val="22"/>
      <name val="Calibri"/>
      <family val="2"/>
      <charset val="238"/>
      <scheme val="minor"/>
    </font>
    <font>
      <sz val="10"/>
      <color rgb="FFFF0000"/>
      <name val="Calibri"/>
      <family val="2"/>
      <charset val="238"/>
      <scheme val="minor"/>
    </font>
    <font>
      <b/>
      <u/>
      <sz val="10"/>
      <name val="Calibri"/>
      <family val="2"/>
      <charset val="238"/>
      <scheme val="minor"/>
    </font>
    <font>
      <i/>
      <sz val="10"/>
      <name val="Calibri"/>
      <family val="2"/>
      <charset val="238"/>
      <scheme val="minor"/>
    </font>
    <font>
      <b/>
      <i/>
      <sz val="10"/>
      <name val="Calibri"/>
      <family val="2"/>
      <charset val="238"/>
      <scheme val="minor"/>
    </font>
    <font>
      <sz val="11"/>
      <color rgb="FF00B0F0"/>
      <name val="Calibri"/>
      <family val="2"/>
      <charset val="238"/>
      <scheme val="minor"/>
    </font>
    <font>
      <u/>
      <sz val="10"/>
      <name val="Calibri"/>
      <family val="2"/>
      <charset val="238"/>
      <scheme val="minor"/>
    </font>
    <font>
      <sz val="12"/>
      <name val="Calibri"/>
      <family val="2"/>
      <charset val="238"/>
    </font>
    <font>
      <b/>
      <sz val="12"/>
      <name val="Calibri"/>
      <family val="2"/>
      <charset val="238"/>
      <scheme val="minor"/>
    </font>
    <font>
      <sz val="12"/>
      <name val="Calibri"/>
      <family val="2"/>
      <charset val="238"/>
      <scheme val="minor"/>
    </font>
    <font>
      <sz val="10"/>
      <name val="Calibri"/>
      <family val="2"/>
      <charset val="238"/>
    </font>
    <font>
      <b/>
      <sz val="10"/>
      <name val="Calibri"/>
      <family val="2"/>
      <charset val="238"/>
    </font>
    <font>
      <sz val="11"/>
      <name val="Arial"/>
      <family val="2"/>
      <charset val="23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9" tint="0.79998168889431442"/>
        <bgColor indexed="64"/>
      </patternFill>
    </fill>
  </fills>
  <borders count="5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double">
        <color indexed="64"/>
      </left>
      <right style="double">
        <color indexed="64"/>
      </right>
      <top style="double">
        <color indexed="64"/>
      </top>
      <bottom style="double">
        <color indexed="64"/>
      </bottom>
      <diagonal/>
    </border>
    <border>
      <left/>
      <right/>
      <top style="thin">
        <color indexed="62"/>
      </top>
      <bottom style="double">
        <color indexed="62"/>
      </bottom>
      <diagonal/>
    </border>
    <border>
      <left/>
      <right/>
      <top style="double">
        <color indexed="64"/>
      </top>
      <bottom/>
      <diagonal/>
    </border>
    <border>
      <left/>
      <right/>
      <top/>
      <bottom style="thin">
        <color indexed="64"/>
      </bottom>
      <diagonal/>
    </border>
    <border>
      <left/>
      <right/>
      <top/>
      <bottom style="double">
        <color indexed="64"/>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dotted">
        <color indexed="64"/>
      </top>
      <bottom style="dotted">
        <color indexed="64"/>
      </bottom>
      <diagonal/>
    </border>
    <border>
      <left/>
      <right style="dotted">
        <color indexed="64"/>
      </right>
      <top/>
      <bottom style="dotted">
        <color indexed="64"/>
      </bottom>
      <diagonal/>
    </border>
    <border>
      <left style="dotted">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dotted">
        <color indexed="64"/>
      </right>
      <top/>
      <bottom style="dotted">
        <color indexed="64"/>
      </bottom>
      <diagonal/>
    </border>
    <border>
      <left style="dotted">
        <color indexed="64"/>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style="dotted">
        <color indexed="64"/>
      </top>
      <bottom style="thin">
        <color indexed="64"/>
      </bottom>
      <diagonal/>
    </border>
    <border>
      <left style="thin">
        <color indexed="64"/>
      </left>
      <right style="dotted">
        <color indexed="64"/>
      </right>
      <top/>
      <bottom/>
      <diagonal/>
    </border>
  </borders>
  <cellStyleXfs count="207">
    <xf numFmtId="0" fontId="0" fillId="0" borderId="0"/>
    <xf numFmtId="0" fontId="10" fillId="2"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43" fontId="25" fillId="0" borderId="0" applyFont="0" applyFill="0" applyBorder="0" applyAlignment="0" applyProtection="0"/>
    <xf numFmtId="166" fontId="4" fillId="0" borderId="0" applyFont="0" applyFill="0" applyBorder="0" applyAlignment="0" applyProtection="0"/>
    <xf numFmtId="166" fontId="7" fillId="0" borderId="0" applyFont="0" applyFill="0" applyBorder="0" applyAlignment="0" applyProtection="0"/>
    <xf numFmtId="3" fontId="26" fillId="0" borderId="0" applyFont="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177" fontId="26" fillId="0" borderId="0" applyFont="0" applyFill="0" applyBorder="0" applyAlignment="0" applyProtection="0"/>
    <xf numFmtId="182" fontId="4" fillId="0" borderId="0" applyFill="0" applyBorder="0" applyAlignment="0" applyProtection="0"/>
    <xf numFmtId="182" fontId="4" fillId="0" borderId="0" applyFill="0" applyBorder="0" applyAlignment="0" applyProtection="0"/>
    <xf numFmtId="182" fontId="4" fillId="0" borderId="0" applyFill="0" applyBorder="0" applyAlignment="0" applyProtection="0"/>
    <xf numFmtId="176" fontId="27" fillId="0" borderId="0">
      <protection locked="0"/>
    </xf>
    <xf numFmtId="183" fontId="4" fillId="0" borderId="0" applyFill="0" applyBorder="0" applyAlignment="0" applyProtection="0"/>
    <xf numFmtId="183" fontId="4" fillId="0" borderId="0" applyFill="0" applyBorder="0" applyAlignment="0" applyProtection="0"/>
    <xf numFmtId="183" fontId="4" fillId="0" borderId="0" applyFill="0" applyBorder="0" applyAlignment="0" applyProtection="0"/>
    <xf numFmtId="169" fontId="9" fillId="0" borderId="0" applyFont="0" applyFill="0" applyBorder="0" applyAlignment="0" applyProtection="0"/>
    <xf numFmtId="171" fontId="9" fillId="0" borderId="0" applyFont="0" applyFill="0" applyBorder="0" applyAlignment="0" applyProtection="0"/>
    <xf numFmtId="170" fontId="13" fillId="0" borderId="0" applyFont="0" applyFill="0" applyBorder="0" applyAlignment="0" applyProtection="0"/>
    <xf numFmtId="172" fontId="13" fillId="0" borderId="0" applyFont="0" applyFill="0" applyBorder="0" applyAlignment="0" applyProtection="0"/>
    <xf numFmtId="0" fontId="16" fillId="4" borderId="0" applyNumberFormat="0" applyBorder="0" applyAlignment="0" applyProtection="0"/>
    <xf numFmtId="0" fontId="16" fillId="4" borderId="0" applyNumberFormat="0" applyBorder="0" applyAlignment="0" applyProtection="0"/>
    <xf numFmtId="0" fontId="19" fillId="0" borderId="3" applyAlignment="0"/>
    <xf numFmtId="0" fontId="20" fillId="0" borderId="3" applyAlignment="0"/>
    <xf numFmtId="0" fontId="20" fillId="0" borderId="3">
      <alignment vertical="top" wrapText="1"/>
    </xf>
    <xf numFmtId="0" fontId="24" fillId="0" borderId="0"/>
    <xf numFmtId="0" fontId="50" fillId="0" borderId="0"/>
    <xf numFmtId="174" fontId="27" fillId="0" borderId="0">
      <protection locked="0"/>
    </xf>
    <xf numFmtId="2" fontId="4" fillId="0" borderId="0" applyFill="0" applyBorder="0" applyAlignment="0" applyProtection="0"/>
    <xf numFmtId="2" fontId="4" fillId="0" borderId="0" applyFill="0" applyBorder="0" applyAlignment="0" applyProtection="0"/>
    <xf numFmtId="2" fontId="4" fillId="0" borderId="0" applyFill="0" applyBorder="0" applyAlignment="0" applyProtection="0"/>
    <xf numFmtId="4" fontId="7" fillId="0" borderId="0" applyNumberFormat="0"/>
    <xf numFmtId="4" fontId="4" fillId="0" borderId="0" applyNumberFormat="0"/>
    <xf numFmtId="0" fontId="53" fillId="0" borderId="0">
      <alignment horizontal="center"/>
    </xf>
    <xf numFmtId="0" fontId="28"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29"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175" fontId="30" fillId="0" borderId="0">
      <protection locked="0"/>
    </xf>
    <xf numFmtId="0" fontId="53" fillId="0" borderId="0">
      <alignment horizontal="center" textRotation="90"/>
    </xf>
    <xf numFmtId="175" fontId="30" fillId="0" borderId="0">
      <protection locked="0"/>
    </xf>
    <xf numFmtId="0" fontId="21" fillId="0" borderId="0" applyNumberFormat="0" applyFill="0" applyBorder="0" applyAlignment="0" applyProtection="0">
      <alignment vertical="top"/>
      <protection locked="0"/>
    </xf>
    <xf numFmtId="0" fontId="17" fillId="20" borderId="7" applyNumberFormat="0" applyAlignment="0" applyProtection="0"/>
    <xf numFmtId="0" fontId="17" fillId="20" borderId="7" applyNumberFormat="0" applyAlignment="0" applyProtection="0"/>
    <xf numFmtId="0" fontId="14" fillId="0" borderId="0" applyNumberFormat="0" applyFill="0" applyBorder="0" applyAlignment="0" applyProtection="0"/>
    <xf numFmtId="0" fontId="38" fillId="0" borderId="4" applyNumberFormat="0" applyFill="0" applyAlignment="0" applyProtection="0"/>
    <xf numFmtId="0" fontId="39" fillId="0" borderId="5" applyNumberFormat="0" applyFill="0" applyAlignment="0" applyProtection="0"/>
    <xf numFmtId="0" fontId="40" fillId="0" borderId="6" applyNumberFormat="0" applyFill="0" applyAlignment="0" applyProtection="0"/>
    <xf numFmtId="0" fontId="40" fillId="0" borderId="0" applyNumberFormat="0" applyFill="0" applyBorder="0" applyAlignment="0" applyProtection="0"/>
    <xf numFmtId="0" fontId="14" fillId="0" borderId="0" applyNumberFormat="0" applyFill="0" applyBorder="0" applyAlignment="0" applyProtection="0"/>
    <xf numFmtId="0" fontId="54" fillId="0" borderId="0"/>
    <xf numFmtId="0" fontId="4" fillId="0" borderId="0"/>
    <xf numFmtId="0" fontId="4" fillId="0" borderId="0"/>
    <xf numFmtId="0" fontId="4" fillId="0" borderId="0"/>
    <xf numFmtId="0" fontId="9" fillId="0" borderId="0"/>
    <xf numFmtId="0" fontId="9" fillId="0" borderId="0"/>
    <xf numFmtId="0" fontId="7" fillId="0" borderId="0"/>
    <xf numFmtId="0" fontId="4" fillId="0" borderId="0"/>
    <xf numFmtId="0" fontId="7" fillId="0" borderId="0"/>
    <xf numFmtId="0" fontId="7" fillId="0" borderId="0"/>
    <xf numFmtId="0" fontId="4" fillId="0" borderId="0"/>
    <xf numFmtId="0" fontId="48" fillId="0" borderId="0"/>
    <xf numFmtId="0" fontId="22" fillId="0" borderId="0">
      <alignment vertical="top"/>
    </xf>
    <xf numFmtId="0" fontId="4" fillId="0" borderId="0"/>
    <xf numFmtId="0" fontId="7"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2" fillId="0" borderId="0"/>
    <xf numFmtId="0" fontId="9" fillId="0" borderId="0"/>
    <xf numFmtId="0" fontId="4" fillId="0" borderId="0"/>
    <xf numFmtId="0" fontId="45" fillId="0" borderId="0"/>
    <xf numFmtId="0" fontId="4" fillId="0" borderId="0"/>
    <xf numFmtId="0" fontId="5"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3" fillId="22" borderId="0" applyNumberFormat="0" applyBorder="0" applyAlignment="0" applyProtection="0"/>
    <xf numFmtId="180" fontId="49" fillId="0" borderId="0"/>
    <xf numFmtId="0" fontId="4" fillId="0" borderId="0"/>
    <xf numFmtId="0" fontId="4" fillId="0" borderId="0"/>
    <xf numFmtId="0" fontId="5" fillId="0" borderId="0"/>
    <xf numFmtId="0" fontId="7" fillId="0" borderId="0"/>
    <xf numFmtId="0" fontId="4" fillId="0" borderId="0"/>
    <xf numFmtId="0" fontId="52" fillId="0" borderId="0"/>
    <xf numFmtId="0" fontId="9" fillId="0" borderId="0"/>
    <xf numFmtId="0" fontId="25" fillId="0" borderId="0"/>
    <xf numFmtId="0" fontId="12" fillId="0" borderId="0">
      <protection locked="0"/>
    </xf>
    <xf numFmtId="9" fontId="4" fillId="0" borderId="0" applyFont="0" applyFill="0" applyBorder="0" applyAlignment="0" applyProtection="0"/>
    <xf numFmtId="9" fontId="4" fillId="0" borderId="0" applyFont="0" applyFill="0" applyBorder="0" applyAlignment="0" applyProtection="0"/>
    <xf numFmtId="0" fontId="47" fillId="0" borderId="0">
      <alignment vertical="top" wrapText="1"/>
    </xf>
    <xf numFmtId="0" fontId="7" fillId="23" borderId="9" applyNumberFormat="0" applyFont="0" applyAlignment="0" applyProtection="0"/>
    <xf numFmtId="0" fontId="18" fillId="0" borderId="0" applyNumberFormat="0" applyFill="0" applyBorder="0" applyAlignment="0" applyProtection="0"/>
    <xf numFmtId="0" fontId="18" fillId="0" borderId="0" applyNumberFormat="0" applyFill="0" applyBorder="0" applyAlignment="0" applyProtection="0"/>
    <xf numFmtId="9" fontId="4" fillId="0" borderId="0" applyFont="0" applyFill="0" applyBorder="0" applyAlignment="0" applyProtection="0"/>
    <xf numFmtId="0" fontId="37" fillId="0" borderId="0" applyNumberFormat="0" applyFill="0" applyBorder="0" applyAlignment="0" applyProtection="0"/>
    <xf numFmtId="0" fontId="33" fillId="0" borderId="0" applyFill="0">
      <alignment vertical="top" wrapText="1"/>
    </xf>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42" fillId="0" borderId="8" applyNumberFormat="0" applyFill="0" applyAlignment="0" applyProtection="0"/>
    <xf numFmtId="0" fontId="36" fillId="21" borderId="2" applyNumberFormat="0" applyAlignment="0" applyProtection="0"/>
    <xf numFmtId="49" fontId="23" fillId="24" borderId="10">
      <alignment horizontal="center" vertical="top" wrapText="1"/>
    </xf>
    <xf numFmtId="0" fontId="35" fillId="20" borderId="1" applyNumberFormat="0" applyAlignment="0" applyProtection="0"/>
    <xf numFmtId="0" fontId="55" fillId="0" borderId="0"/>
    <xf numFmtId="184" fontId="55" fillId="0" borderId="0"/>
    <xf numFmtId="0" fontId="34" fillId="3" borderId="0" applyNumberFormat="0" applyBorder="0" applyAlignment="0" applyProtection="0"/>
    <xf numFmtId="0" fontId="5" fillId="0" borderId="0"/>
    <xf numFmtId="0" fontId="31" fillId="0" borderId="0"/>
    <xf numFmtId="0" fontId="4" fillId="0" borderId="12" applyNumberFormat="0" applyFill="0" applyAlignment="0" applyProtection="0"/>
    <xf numFmtId="0" fontId="4" fillId="0" borderId="12" applyNumberFormat="0" applyFill="0" applyAlignment="0" applyProtection="0"/>
    <xf numFmtId="0" fontId="4" fillId="0" borderId="12" applyNumberFormat="0" applyFill="0" applyAlignment="0" applyProtection="0"/>
    <xf numFmtId="178" fontId="32" fillId="0" borderId="0" applyFont="0" applyFill="0" applyBorder="0" applyAlignment="0" applyProtection="0"/>
    <xf numFmtId="168" fontId="22" fillId="0" borderId="0" applyFont="0" applyFill="0" applyBorder="0" applyAlignment="0" applyProtection="0"/>
    <xf numFmtId="17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40" fontId="22"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ill="0" applyBorder="0" applyAlignment="0" applyProtection="0"/>
    <xf numFmtId="167" fontId="4" fillId="0" borderId="0" applyFont="0" applyFill="0" applyBorder="0" applyAlignment="0" applyProtection="0"/>
    <xf numFmtId="0" fontId="41" fillId="7" borderId="1" applyNumberFormat="0" applyAlignment="0" applyProtection="0"/>
    <xf numFmtId="0" fontId="44" fillId="0" borderId="11" applyNumberFormat="0" applyFill="0" applyAlignment="0" applyProtection="0"/>
    <xf numFmtId="169" fontId="13" fillId="0" borderId="0" applyFont="0" applyFill="0" applyBorder="0" applyAlignment="0" applyProtection="0"/>
    <xf numFmtId="171" fontId="13" fillId="0" borderId="0" applyFont="0" applyFill="0" applyBorder="0" applyAlignment="0" applyProtection="0"/>
    <xf numFmtId="43" fontId="25" fillId="0" borderId="0" applyFont="0" applyFill="0" applyBorder="0" applyAlignment="0" applyProtection="0"/>
    <xf numFmtId="166" fontId="2" fillId="0" borderId="0" applyFont="0" applyFill="0" applyBorder="0" applyAlignment="0" applyProtection="0"/>
    <xf numFmtId="4" fontId="2" fillId="0" borderId="0" applyNumberForma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23" borderId="9" applyNumberFormat="0" applyFont="0" applyAlignment="0" applyProtection="0"/>
    <xf numFmtId="179"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4" fillId="0" borderId="0"/>
  </cellStyleXfs>
  <cellXfs count="642">
    <xf numFmtId="0" fontId="0" fillId="0" borderId="0" xfId="0"/>
    <xf numFmtId="4" fontId="8" fillId="0" borderId="0" xfId="125" applyNumberFormat="1" applyFont="1" applyFill="1" applyAlignment="1">
      <alignment horizontal="right"/>
    </xf>
    <xf numFmtId="0" fontId="5" fillId="0" borderId="15" xfId="125" applyFont="1" applyBorder="1" applyAlignment="1">
      <alignment horizontal="left"/>
    </xf>
    <xf numFmtId="0" fontId="5" fillId="0" borderId="15" xfId="125" applyFont="1" applyBorder="1"/>
    <xf numFmtId="0" fontId="5" fillId="0" borderId="15" xfId="125" applyFont="1" applyBorder="1" applyAlignment="1">
      <alignment horizontal="right"/>
    </xf>
    <xf numFmtId="0" fontId="8" fillId="0" borderId="0" xfId="125" applyFont="1" applyBorder="1" applyAlignment="1">
      <alignment vertical="top" wrapText="1"/>
    </xf>
    <xf numFmtId="0" fontId="8" fillId="0" borderId="0" xfId="125" applyFont="1" applyFill="1" applyAlignment="1">
      <alignment vertical="top"/>
    </xf>
    <xf numFmtId="4" fontId="5" fillId="0" borderId="15" xfId="125" applyNumberFormat="1" applyFont="1" applyBorder="1" applyAlignment="1">
      <alignment horizontal="right"/>
    </xf>
    <xf numFmtId="0" fontId="8" fillId="24" borderId="17" xfId="125" quotePrefix="1" applyFont="1" applyFill="1" applyBorder="1" applyAlignment="1">
      <alignment horizontal="left" vertical="top"/>
    </xf>
    <xf numFmtId="0" fontId="5" fillId="0" borderId="15" xfId="125" applyFont="1" applyBorder="1" applyAlignment="1">
      <alignment vertical="top"/>
    </xf>
    <xf numFmtId="0" fontId="4" fillId="0" borderId="0" xfId="0" applyFont="1" applyFill="1" applyBorder="1" applyAlignment="1">
      <alignment vertical="top" wrapText="1"/>
    </xf>
    <xf numFmtId="0" fontId="4" fillId="0" borderId="0" xfId="124" applyFont="1" applyFill="1" applyBorder="1"/>
    <xf numFmtId="0" fontId="4" fillId="0" borderId="0" xfId="124" applyFont="1" applyFill="1" applyBorder="1" applyAlignment="1">
      <alignment horizontal="center"/>
    </xf>
    <xf numFmtId="0" fontId="4" fillId="0" borderId="0" xfId="0" applyFont="1" applyAlignment="1">
      <alignment vertical="top" wrapText="1"/>
    </xf>
    <xf numFmtId="0" fontId="8" fillId="0" borderId="0" xfId="0" applyFont="1" applyAlignment="1">
      <alignment vertical="top" wrapText="1"/>
    </xf>
    <xf numFmtId="49" fontId="8" fillId="0" borderId="0" xfId="124" applyNumberFormat="1" applyFont="1" applyAlignment="1">
      <alignment horizontal="left" vertical="top"/>
    </xf>
    <xf numFmtId="0" fontId="8" fillId="0" borderId="0" xfId="124" applyFont="1" applyAlignment="1">
      <alignment horizontal="left"/>
    </xf>
    <xf numFmtId="4" fontId="8" fillId="0" borderId="0" xfId="124" applyNumberFormat="1" applyFont="1" applyAlignment="1">
      <alignment horizontal="right"/>
    </xf>
    <xf numFmtId="4" fontId="8" fillId="0" borderId="0" xfId="124" applyNumberFormat="1" applyFont="1" applyAlignment="1"/>
    <xf numFmtId="49" fontId="4" fillId="0" borderId="0" xfId="124" applyNumberFormat="1" applyFont="1" applyAlignment="1">
      <alignment horizontal="center" vertical="top"/>
    </xf>
    <xf numFmtId="0" fontId="4" fillId="0" borderId="0" xfId="124" applyFont="1" applyAlignment="1">
      <alignment vertical="top" wrapText="1"/>
    </xf>
    <xf numFmtId="0" fontId="4" fillId="0" borderId="0" xfId="124" applyFont="1" applyAlignment="1">
      <alignment horizontal="left"/>
    </xf>
    <xf numFmtId="4" fontId="4" fillId="0" borderId="0" xfId="124" applyNumberFormat="1" applyFont="1" applyAlignment="1">
      <alignment horizontal="right"/>
    </xf>
    <xf numFmtId="4" fontId="4" fillId="0" borderId="0" xfId="124" applyNumberFormat="1" applyFont="1" applyAlignment="1"/>
    <xf numFmtId="0" fontId="8" fillId="24" borderId="17" xfId="125" applyFont="1" applyFill="1" applyBorder="1" applyAlignment="1">
      <alignment vertical="top"/>
    </xf>
    <xf numFmtId="0" fontId="8" fillId="24" borderId="17" xfId="125" applyFont="1" applyFill="1" applyBorder="1" applyAlignment="1">
      <alignment horizontal="center"/>
    </xf>
    <xf numFmtId="4" fontId="8" fillId="24" borderId="17" xfId="125" applyNumberFormat="1" applyFont="1" applyFill="1" applyBorder="1" applyAlignment="1">
      <alignment horizontal="center"/>
    </xf>
    <xf numFmtId="0" fontId="8" fillId="0" borderId="0" xfId="125" applyFont="1" applyFill="1" applyAlignment="1" applyProtection="1">
      <alignment vertical="top" wrapText="1"/>
      <protection locked="0"/>
    </xf>
    <xf numFmtId="0" fontId="8" fillId="0" borderId="0" xfId="125" applyFont="1" applyFill="1" applyAlignment="1"/>
    <xf numFmtId="49" fontId="4" fillId="0" borderId="0" xfId="124" quotePrefix="1" applyNumberFormat="1" applyFont="1" applyFill="1" applyBorder="1" applyAlignment="1">
      <alignment horizontal="left" vertical="top"/>
    </xf>
    <xf numFmtId="49" fontId="4" fillId="0" borderId="0" xfId="124" applyNumberFormat="1" applyFont="1" applyFill="1" applyBorder="1" applyAlignment="1">
      <alignment horizontal="left" vertical="top" wrapText="1"/>
    </xf>
    <xf numFmtId="4" fontId="4" fillId="0" borderId="0" xfId="124" applyNumberFormat="1" applyFont="1" applyFill="1" applyBorder="1"/>
    <xf numFmtId="4" fontId="4" fillId="0" borderId="0" xfId="124" applyNumberFormat="1" applyFont="1" applyFill="1" applyBorder="1" applyAlignment="1"/>
    <xf numFmtId="0" fontId="6" fillId="0" borderId="0" xfId="0" applyFont="1" applyAlignment="1">
      <alignment vertical="top" wrapText="1"/>
    </xf>
    <xf numFmtId="0" fontId="0" fillId="0" borderId="0" xfId="0" applyBorder="1" applyAlignment="1">
      <alignment vertical="top" wrapText="1"/>
    </xf>
    <xf numFmtId="0" fontId="0" fillId="26" borderId="18" xfId="0" applyFill="1" applyBorder="1" applyAlignment="1">
      <alignment vertical="top" wrapText="1"/>
    </xf>
    <xf numFmtId="0" fontId="0" fillId="0" borderId="0" xfId="0" applyFill="1" applyBorder="1" applyAlignment="1">
      <alignment vertical="top" wrapText="1"/>
    </xf>
    <xf numFmtId="0" fontId="6" fillId="27" borderId="17" xfId="0" applyFont="1" applyFill="1" applyBorder="1" applyAlignment="1">
      <alignment vertical="top" wrapText="1"/>
    </xf>
    <xf numFmtId="0" fontId="8" fillId="0" borderId="0" xfId="0" applyFont="1" applyBorder="1" applyAlignment="1">
      <alignment vertical="top" wrapText="1"/>
    </xf>
    <xf numFmtId="49" fontId="4" fillId="0" borderId="0" xfId="124" applyNumberFormat="1" applyFont="1" applyFill="1" applyBorder="1" applyAlignment="1">
      <alignment horizontal="left" vertical="top"/>
    </xf>
    <xf numFmtId="0" fontId="9" fillId="0" borderId="0" xfId="0" applyFont="1" applyAlignment="1">
      <alignment vertical="top" wrapText="1"/>
    </xf>
    <xf numFmtId="49" fontId="4" fillId="0" borderId="0" xfId="124" applyNumberFormat="1" applyFont="1" applyFill="1" applyBorder="1" applyAlignment="1">
      <alignment horizontal="center" vertical="top"/>
    </xf>
    <xf numFmtId="0" fontId="11" fillId="0" borderId="0" xfId="0" applyFont="1" applyAlignment="1">
      <alignment vertical="top" wrapText="1"/>
    </xf>
    <xf numFmtId="0" fontId="4" fillId="0" borderId="0" xfId="124" applyFont="1" applyFill="1" applyBorder="1" applyAlignment="1">
      <alignment horizontal="left"/>
    </xf>
    <xf numFmtId="4" fontId="4" fillId="0" borderId="0" xfId="124" applyNumberFormat="1" applyFont="1" applyFill="1" applyBorder="1" applyAlignment="1">
      <alignment horizontal="right"/>
    </xf>
    <xf numFmtId="0" fontId="56" fillId="24" borderId="17" xfId="125" applyFont="1" applyFill="1" applyBorder="1" applyAlignment="1">
      <alignment horizontal="center"/>
    </xf>
    <xf numFmtId="4" fontId="56" fillId="24" borderId="17" xfId="125" applyNumberFormat="1" applyFont="1" applyFill="1" applyBorder="1" applyAlignment="1">
      <alignment horizontal="center"/>
    </xf>
    <xf numFmtId="181" fontId="56" fillId="24" borderId="17" xfId="125" applyNumberFormat="1" applyFont="1" applyFill="1" applyBorder="1" applyAlignment="1" applyProtection="1">
      <alignment horizontal="center"/>
      <protection locked="0"/>
    </xf>
    <xf numFmtId="0" fontId="56" fillId="24" borderId="17" xfId="125" quotePrefix="1" applyFont="1" applyFill="1" applyBorder="1" applyAlignment="1" applyProtection="1">
      <alignment horizontal="left" vertical="top"/>
    </xf>
    <xf numFmtId="0" fontId="56" fillId="24" borderId="17" xfId="125" applyFont="1" applyFill="1" applyBorder="1" applyProtection="1"/>
    <xf numFmtId="0" fontId="56" fillId="24" borderId="17" xfId="125" applyFont="1" applyFill="1" applyBorder="1" applyAlignment="1" applyProtection="1">
      <alignment horizontal="center"/>
    </xf>
    <xf numFmtId="4" fontId="56" fillId="24" borderId="17" xfId="125" applyNumberFormat="1" applyFont="1" applyFill="1" applyBorder="1" applyAlignment="1" applyProtection="1">
      <alignment horizontal="center"/>
    </xf>
    <xf numFmtId="4" fontId="56" fillId="24" borderId="17" xfId="125" applyNumberFormat="1" applyFont="1" applyFill="1" applyBorder="1" applyAlignment="1" applyProtection="1">
      <alignment horizontal="center"/>
      <protection locked="0"/>
    </xf>
    <xf numFmtId="181" fontId="0" fillId="0" borderId="0" xfId="0" applyNumberFormat="1"/>
    <xf numFmtId="181" fontId="56" fillId="24" borderId="17" xfId="125" applyNumberFormat="1" applyFont="1" applyFill="1" applyBorder="1" applyAlignment="1" applyProtection="1">
      <alignment horizontal="center"/>
    </xf>
    <xf numFmtId="0" fontId="0" fillId="0" borderId="0" xfId="0" applyAlignment="1">
      <alignment horizontal="center"/>
    </xf>
    <xf numFmtId="0" fontId="56" fillId="24" borderId="17" xfId="125" quotePrefix="1" applyFont="1" applyFill="1" applyBorder="1" applyAlignment="1" applyProtection="1">
      <alignment horizontal="center" vertical="top"/>
    </xf>
    <xf numFmtId="0" fontId="0" fillId="0" borderId="0" xfId="0" applyFont="1"/>
    <xf numFmtId="181" fontId="0" fillId="0" borderId="0" xfId="0" applyNumberFormat="1" applyFont="1"/>
    <xf numFmtId="0" fontId="58" fillId="0" borderId="0" xfId="0" applyFont="1" applyAlignment="1">
      <alignment vertical="top" wrapText="1"/>
    </xf>
    <xf numFmtId="0" fontId="58" fillId="0" borderId="0" xfId="0" applyFont="1" applyAlignment="1">
      <alignment horizontal="right" wrapText="1"/>
    </xf>
    <xf numFmtId="3" fontId="58" fillId="0" borderId="0" xfId="0" applyNumberFormat="1" applyFont="1" applyAlignment="1">
      <alignment wrapText="1"/>
    </xf>
    <xf numFmtId="0" fontId="59" fillId="0" borderId="0" xfId="0" applyFont="1"/>
    <xf numFmtId="3" fontId="58" fillId="0" borderId="0" xfId="0" applyNumberFormat="1" applyFont="1" applyAlignment="1">
      <alignment horizontal="right" wrapText="1"/>
    </xf>
    <xf numFmtId="4" fontId="56" fillId="0" borderId="0" xfId="0" applyNumberFormat="1" applyFont="1" applyAlignment="1">
      <alignment horizontal="right" wrapText="1"/>
    </xf>
    <xf numFmtId="0" fontId="60" fillId="0" borderId="0" xfId="0" applyFont="1" applyAlignment="1">
      <alignment vertical="top" wrapText="1"/>
    </xf>
    <xf numFmtId="0" fontId="60" fillId="0" borderId="0" xfId="0" applyFont="1" applyAlignment="1">
      <alignment horizontal="right" wrapText="1"/>
    </xf>
    <xf numFmtId="3" fontId="60" fillId="0" borderId="0" xfId="0" applyNumberFormat="1" applyFont="1" applyAlignment="1">
      <alignment horizontal="right" wrapText="1"/>
    </xf>
    <xf numFmtId="4" fontId="59" fillId="0" borderId="0" xfId="0" applyNumberFormat="1" applyFont="1" applyAlignment="1">
      <alignment horizontal="right" wrapText="1"/>
    </xf>
    <xf numFmtId="3" fontId="60" fillId="0" borderId="0" xfId="0" applyNumberFormat="1" applyFont="1" applyAlignment="1">
      <alignment wrapText="1"/>
    </xf>
    <xf numFmtId="4" fontId="59" fillId="0" borderId="0" xfId="0" applyNumberFormat="1" applyFont="1" applyAlignment="1">
      <alignment wrapText="1"/>
    </xf>
    <xf numFmtId="0" fontId="56" fillId="0" borderId="0" xfId="0" applyFont="1" applyAlignment="1">
      <alignment horizontal="left" vertical="top" wrapText="1"/>
    </xf>
    <xf numFmtId="0" fontId="56" fillId="0" borderId="0" xfId="0" applyFont="1" applyAlignment="1">
      <alignment vertical="top" wrapText="1"/>
    </xf>
    <xf numFmtId="0" fontId="56" fillId="0" borderId="0" xfId="0" applyFont="1" applyAlignment="1">
      <alignment horizontal="right" wrapText="1"/>
    </xf>
    <xf numFmtId="3" fontId="56" fillId="0" borderId="0" xfId="0" applyNumberFormat="1" applyFont="1" applyAlignment="1">
      <alignment wrapText="1"/>
    </xf>
    <xf numFmtId="4" fontId="56" fillId="0" borderId="0" xfId="0" applyNumberFormat="1" applyFont="1" applyAlignment="1">
      <alignment wrapText="1"/>
    </xf>
    <xf numFmtId="0" fontId="57" fillId="0" borderId="0" xfId="0" applyFont="1" applyAlignment="1">
      <alignment vertical="top" wrapText="1"/>
    </xf>
    <xf numFmtId="0" fontId="57" fillId="0" borderId="0" xfId="0" applyFont="1" applyAlignment="1">
      <alignment horizontal="right" wrapText="1"/>
    </xf>
    <xf numFmtId="3" fontId="57" fillId="0" borderId="0" xfId="0" applyNumberFormat="1" applyFont="1" applyAlignment="1">
      <alignment wrapText="1"/>
    </xf>
    <xf numFmtId="0" fontId="59" fillId="0" borderId="0" xfId="0" applyFont="1" applyAlignment="1">
      <alignment horizontal="right" wrapText="1"/>
    </xf>
    <xf numFmtId="3" fontId="59" fillId="0" borderId="0" xfId="0" applyNumberFormat="1" applyFont="1" applyAlignment="1">
      <alignment wrapText="1"/>
    </xf>
    <xf numFmtId="4" fontId="59" fillId="0" borderId="0" xfId="0" applyNumberFormat="1" applyFont="1"/>
    <xf numFmtId="0" fontId="61" fillId="0" borderId="0" xfId="0" applyFont="1" applyAlignment="1">
      <alignment vertical="center"/>
    </xf>
    <xf numFmtId="181" fontId="58" fillId="0" borderId="0" xfId="0" applyNumberFormat="1" applyFont="1" applyAlignment="1">
      <alignment wrapText="1"/>
    </xf>
    <xf numFmtId="181" fontId="59" fillId="0" borderId="0" xfId="0" applyNumberFormat="1" applyFont="1"/>
    <xf numFmtId="181" fontId="58" fillId="0" borderId="0" xfId="0" applyNumberFormat="1" applyFont="1" applyAlignment="1">
      <alignment horizontal="right" wrapText="1"/>
    </xf>
    <xf numFmtId="181" fontId="60" fillId="0" borderId="0" xfId="0" applyNumberFormat="1" applyFont="1" applyAlignment="1">
      <alignment horizontal="right" wrapText="1"/>
    </xf>
    <xf numFmtId="181" fontId="60" fillId="0" borderId="0" xfId="0" applyNumberFormat="1" applyFont="1" applyAlignment="1">
      <alignment wrapText="1"/>
    </xf>
    <xf numFmtId="181" fontId="56" fillId="0" borderId="0" xfId="0" applyNumberFormat="1" applyFont="1" applyAlignment="1">
      <alignment wrapText="1"/>
    </xf>
    <xf numFmtId="181" fontId="59" fillId="0" borderId="0" xfId="0" applyNumberFormat="1" applyFont="1" applyAlignment="1">
      <alignment horizontal="right" wrapText="1"/>
    </xf>
    <xf numFmtId="0" fontId="56" fillId="0" borderId="16" xfId="0" applyFont="1" applyBorder="1" applyAlignment="1">
      <alignment horizontal="left" vertical="top" wrapText="1"/>
    </xf>
    <xf numFmtId="0" fontId="56" fillId="0" borderId="16" xfId="0" applyFont="1" applyBorder="1" applyAlignment="1">
      <alignment vertical="top" wrapText="1"/>
    </xf>
    <xf numFmtId="0" fontId="56" fillId="0" borderId="16" xfId="0" applyFont="1" applyBorder="1" applyAlignment="1">
      <alignment horizontal="right" wrapText="1"/>
    </xf>
    <xf numFmtId="4" fontId="56" fillId="0" borderId="16" xfId="0" applyNumberFormat="1" applyFont="1" applyBorder="1" applyAlignment="1">
      <alignment wrapText="1"/>
    </xf>
    <xf numFmtId="0" fontId="59" fillId="0" borderId="16" xfId="0" applyFont="1" applyBorder="1" applyAlignment="1">
      <alignment horizontal="right" wrapText="1"/>
    </xf>
    <xf numFmtId="4" fontId="59" fillId="0" borderId="16" xfId="0" applyNumberFormat="1" applyFont="1" applyBorder="1" applyAlignment="1">
      <alignment wrapText="1"/>
    </xf>
    <xf numFmtId="4" fontId="0" fillId="0" borderId="0" xfId="0" applyNumberFormat="1" applyFont="1"/>
    <xf numFmtId="3" fontId="56" fillId="0" borderId="0" xfId="0" applyNumberFormat="1" applyFont="1" applyAlignment="1">
      <alignment horizontal="right" wrapText="1"/>
    </xf>
    <xf numFmtId="0" fontId="59" fillId="0" borderId="0" xfId="0" applyFont="1" applyAlignment="1">
      <alignment vertical="top" wrapText="1"/>
    </xf>
    <xf numFmtId="3" fontId="59" fillId="0" borderId="0" xfId="0" applyNumberFormat="1" applyFont="1" applyAlignment="1">
      <alignment horizontal="right" wrapText="1"/>
    </xf>
    <xf numFmtId="181" fontId="56" fillId="0" borderId="0" xfId="0" applyNumberFormat="1" applyFont="1" applyAlignment="1">
      <alignment horizontal="right" wrapText="1"/>
    </xf>
    <xf numFmtId="0" fontId="56" fillId="0" borderId="0" xfId="0" applyFont="1" applyAlignment="1">
      <alignment horizontal="center" vertical="top" wrapText="1"/>
    </xf>
    <xf numFmtId="0" fontId="59" fillId="0" borderId="0" xfId="0" applyFont="1" applyAlignment="1">
      <alignment horizontal="center"/>
    </xf>
    <xf numFmtId="0" fontId="56" fillId="0" borderId="16" xfId="0" applyFont="1" applyBorder="1" applyAlignment="1">
      <alignment horizontal="center" vertical="top" wrapText="1"/>
    </xf>
    <xf numFmtId="49" fontId="56" fillId="0" borderId="0" xfId="0" applyNumberFormat="1" applyFont="1" applyAlignment="1">
      <alignment horizontal="center" vertical="top" wrapText="1"/>
    </xf>
    <xf numFmtId="49" fontId="59" fillId="0" borderId="0" xfId="0" applyNumberFormat="1" applyFont="1" applyAlignment="1">
      <alignment horizontal="center"/>
    </xf>
    <xf numFmtId="49" fontId="56" fillId="0" borderId="16" xfId="0" applyNumberFormat="1" applyFont="1" applyBorder="1" applyAlignment="1">
      <alignment horizontal="center" vertical="top" wrapText="1"/>
    </xf>
    <xf numFmtId="49" fontId="0" fillId="0" borderId="0" xfId="0" applyNumberFormat="1" applyFont="1" applyAlignment="1">
      <alignment horizontal="center"/>
    </xf>
    <xf numFmtId="3" fontId="56" fillId="0" borderId="16" xfId="0" applyNumberFormat="1" applyFont="1" applyBorder="1" applyAlignment="1">
      <alignment wrapText="1"/>
    </xf>
    <xf numFmtId="3" fontId="59" fillId="0" borderId="16" xfId="0" applyNumberFormat="1" applyFont="1" applyBorder="1" applyAlignment="1">
      <alignment wrapText="1"/>
    </xf>
    <xf numFmtId="0" fontId="59" fillId="0" borderId="0" xfId="125" applyFont="1"/>
    <xf numFmtId="4" fontId="59" fillId="0" borderId="0" xfId="125" applyNumberFormat="1" applyFont="1"/>
    <xf numFmtId="0" fontId="56" fillId="0" borderId="0" xfId="125" quotePrefix="1" applyFont="1" applyBorder="1" applyAlignment="1">
      <alignment horizontal="left"/>
    </xf>
    <xf numFmtId="0" fontId="56" fillId="0" borderId="0" xfId="125" applyFont="1" applyBorder="1"/>
    <xf numFmtId="0" fontId="56" fillId="0" borderId="0" xfId="125" applyFont="1" applyBorder="1" applyAlignment="1">
      <alignment horizontal="left"/>
    </xf>
    <xf numFmtId="0" fontId="56" fillId="0" borderId="0" xfId="125" applyFont="1" applyBorder="1" applyAlignment="1">
      <alignment horizontal="right"/>
    </xf>
    <xf numFmtId="4" fontId="59" fillId="0" borderId="0" xfId="125" applyNumberFormat="1" applyFont="1" applyBorder="1" applyAlignment="1">
      <alignment horizontal="center"/>
    </xf>
    <xf numFmtId="0" fontId="59" fillId="0" borderId="0" xfId="125" quotePrefix="1" applyFont="1" applyBorder="1" applyAlignment="1">
      <alignment horizontal="left"/>
    </xf>
    <xf numFmtId="0" fontId="59" fillId="0" borderId="0" xfId="125" applyFont="1" applyBorder="1"/>
    <xf numFmtId="0" fontId="59" fillId="0" borderId="0" xfId="125" applyFont="1" applyBorder="1" applyAlignment="1">
      <alignment horizontal="left"/>
    </xf>
    <xf numFmtId="0" fontId="59" fillId="0" borderId="0" xfId="125" applyFont="1" applyBorder="1" applyAlignment="1">
      <alignment horizontal="right"/>
    </xf>
    <xf numFmtId="4" fontId="56" fillId="0" borderId="0" xfId="125" applyNumberFormat="1" applyFont="1" applyBorder="1" applyAlignment="1">
      <alignment horizontal="center"/>
    </xf>
    <xf numFmtId="14" fontId="59" fillId="0" borderId="0" xfId="125" applyNumberFormat="1" applyFont="1" applyBorder="1"/>
    <xf numFmtId="0" fontId="63" fillId="0" borderId="0" xfId="125" applyFont="1" applyBorder="1" applyAlignment="1">
      <alignment horizontal="left"/>
    </xf>
    <xf numFmtId="0" fontId="59" fillId="0" borderId="13" xfId="125" quotePrefix="1" applyFont="1" applyBorder="1" applyAlignment="1">
      <alignment horizontal="left"/>
    </xf>
    <xf numFmtId="0" fontId="59" fillId="0" borderId="13" xfId="125" applyFont="1" applyBorder="1"/>
    <xf numFmtId="0" fontId="59" fillId="0" borderId="13" xfId="125" applyFont="1" applyBorder="1" applyAlignment="1">
      <alignment horizontal="left"/>
    </xf>
    <xf numFmtId="0" fontId="59" fillId="0" borderId="13" xfId="125" applyFont="1" applyBorder="1" applyAlignment="1">
      <alignment horizontal="right"/>
    </xf>
    <xf numFmtId="4" fontId="59" fillId="0" borderId="13" xfId="125" applyNumberFormat="1" applyFont="1" applyBorder="1" applyAlignment="1">
      <alignment horizontal="center"/>
    </xf>
    <xf numFmtId="0" fontId="64" fillId="0" borderId="0" xfId="125" applyFont="1" applyBorder="1" applyAlignment="1">
      <alignment horizontal="center"/>
    </xf>
    <xf numFmtId="0" fontId="56" fillId="0" borderId="0" xfId="125" quotePrefix="1" applyFont="1" applyAlignment="1">
      <alignment horizontal="left"/>
    </xf>
    <xf numFmtId="0" fontId="56" fillId="0" borderId="0" xfId="125" applyFont="1"/>
    <xf numFmtId="0" fontId="56" fillId="0" borderId="0" xfId="125" applyFont="1" applyAlignment="1">
      <alignment horizontal="left"/>
    </xf>
    <xf numFmtId="0" fontId="56" fillId="0" borderId="0" xfId="125" applyFont="1" applyAlignment="1">
      <alignment horizontal="right"/>
    </xf>
    <xf numFmtId="4" fontId="56" fillId="0" borderId="0" xfId="125" applyNumberFormat="1" applyFont="1" applyAlignment="1">
      <alignment horizontal="center"/>
    </xf>
    <xf numFmtId="173" fontId="56" fillId="0" borderId="0" xfId="125" applyNumberFormat="1" applyFont="1" applyAlignment="1">
      <alignment horizontal="center"/>
    </xf>
    <xf numFmtId="173" fontId="56" fillId="0" borderId="0" xfId="125" applyNumberFormat="1" applyFont="1" applyBorder="1" applyAlignment="1">
      <alignment horizontal="center"/>
    </xf>
    <xf numFmtId="173" fontId="56" fillId="0" borderId="0" xfId="125" applyNumberFormat="1" applyFont="1" applyFill="1" applyBorder="1" applyAlignment="1">
      <alignment horizontal="center"/>
    </xf>
    <xf numFmtId="4" fontId="56" fillId="0" borderId="0" xfId="125" applyNumberFormat="1" applyFont="1" applyFill="1" applyBorder="1" applyAlignment="1">
      <alignment horizontal="center"/>
    </xf>
    <xf numFmtId="0" fontId="56" fillId="0" borderId="0" xfId="125" applyFont="1" applyBorder="1" applyAlignment="1">
      <alignment horizontal="center"/>
    </xf>
    <xf numFmtId="173" fontId="59" fillId="0" borderId="0" xfId="125" applyNumberFormat="1" applyFont="1" applyBorder="1" applyAlignment="1">
      <alignment horizontal="right" vertical="center"/>
    </xf>
    <xf numFmtId="4" fontId="59" fillId="0" borderId="0" xfId="125" applyNumberFormat="1" applyFont="1" applyBorder="1" applyAlignment="1">
      <alignment horizontal="right" vertical="center"/>
    </xf>
    <xf numFmtId="0" fontId="62" fillId="0" borderId="0" xfId="125" applyFont="1" applyBorder="1"/>
    <xf numFmtId="0" fontId="56" fillId="0" borderId="24" xfId="125" applyFont="1" applyBorder="1"/>
    <xf numFmtId="0" fontId="56" fillId="0" borderId="25" xfId="125" quotePrefix="1" applyFont="1" applyBorder="1" applyAlignment="1">
      <alignment horizontal="left"/>
    </xf>
    <xf numFmtId="0" fontId="56" fillId="0" borderId="25" xfId="125" applyFont="1" applyBorder="1" applyAlignment="1">
      <alignment horizontal="center"/>
    </xf>
    <xf numFmtId="0" fontId="56" fillId="0" borderId="25" xfId="125" applyFont="1" applyBorder="1"/>
    <xf numFmtId="0" fontId="56" fillId="0" borderId="25" xfId="125" applyFont="1" applyBorder="1" applyAlignment="1">
      <alignment horizontal="left"/>
    </xf>
    <xf numFmtId="0" fontId="56" fillId="0" borderId="25" xfId="125" applyFont="1" applyBorder="1" applyAlignment="1">
      <alignment horizontal="right"/>
    </xf>
    <xf numFmtId="4" fontId="56" fillId="0" borderId="26" xfId="125" applyNumberFormat="1" applyFont="1" applyBorder="1" applyAlignment="1">
      <alignment horizontal="right" vertical="center"/>
    </xf>
    <xf numFmtId="0" fontId="56" fillId="0" borderId="27" xfId="125" applyFont="1" applyBorder="1" applyAlignment="1">
      <alignment horizontal="left"/>
    </xf>
    <xf numFmtId="0" fontId="56" fillId="0" borderId="15" xfId="125" applyFont="1" applyBorder="1"/>
    <xf numFmtId="0" fontId="56" fillId="0" borderId="15" xfId="125" applyFont="1" applyBorder="1" applyAlignment="1">
      <alignment horizontal="center"/>
    </xf>
    <xf numFmtId="0" fontId="56" fillId="0" borderId="15" xfId="125" applyFont="1" applyBorder="1" applyAlignment="1">
      <alignment horizontal="left"/>
    </xf>
    <xf numFmtId="164" fontId="56" fillId="0" borderId="15" xfId="125" applyNumberFormat="1" applyFont="1" applyBorder="1" applyAlignment="1">
      <alignment horizontal="right" vertical="center"/>
    </xf>
    <xf numFmtId="0" fontId="56" fillId="0" borderId="15" xfId="125" applyFont="1" applyBorder="1" applyAlignment="1">
      <alignment horizontal="right"/>
    </xf>
    <xf numFmtId="4" fontId="56" fillId="0" borderId="28" xfId="125" applyNumberFormat="1" applyFont="1" applyBorder="1"/>
    <xf numFmtId="164" fontId="59" fillId="0" borderId="0" xfId="125" applyNumberFormat="1" applyFont="1" applyBorder="1" applyAlignment="1">
      <alignment horizontal="right" vertical="center"/>
    </xf>
    <xf numFmtId="173" fontId="59" fillId="0" borderId="0" xfId="125" applyNumberFormat="1" applyFont="1" applyBorder="1"/>
    <xf numFmtId="4" fontId="59" fillId="0" borderId="0" xfId="125" applyNumberFormat="1" applyFont="1" applyBorder="1"/>
    <xf numFmtId="0" fontId="65" fillId="0" borderId="0" xfId="125" applyFont="1" applyFill="1" applyBorder="1"/>
    <xf numFmtId="0" fontId="65" fillId="0" borderId="0" xfId="125" applyFont="1" applyFill="1" applyBorder="1" applyAlignment="1">
      <alignment horizontal="center"/>
    </xf>
    <xf numFmtId="0" fontId="65" fillId="0" borderId="0" xfId="125" applyFont="1" applyFill="1" applyBorder="1" applyAlignment="1">
      <alignment horizontal="left"/>
    </xf>
    <xf numFmtId="164" fontId="65" fillId="0" borderId="0" xfId="125" applyNumberFormat="1" applyFont="1" applyFill="1" applyBorder="1" applyAlignment="1">
      <alignment horizontal="right" vertical="center"/>
    </xf>
    <xf numFmtId="0" fontId="65" fillId="0" borderId="0" xfId="125" applyFont="1" applyFill="1" applyBorder="1" applyAlignment="1">
      <alignment horizontal="right"/>
    </xf>
    <xf numFmtId="173" fontId="65" fillId="0" borderId="0" xfId="125" applyNumberFormat="1" applyFont="1" applyFill="1" applyBorder="1"/>
    <xf numFmtId="0" fontId="59" fillId="0" borderId="0" xfId="125" applyFont="1" applyFill="1" applyBorder="1"/>
    <xf numFmtId="0" fontId="56" fillId="0" borderId="0" xfId="125" applyFont="1" applyFill="1" applyBorder="1" applyAlignment="1">
      <alignment horizontal="center"/>
    </xf>
    <xf numFmtId="0" fontId="56" fillId="0" borderId="0" xfId="125" applyFont="1" applyFill="1" applyBorder="1"/>
    <xf numFmtId="0" fontId="56" fillId="0" borderId="0" xfId="125" applyFont="1" applyFill="1" applyBorder="1" applyAlignment="1">
      <alignment horizontal="left"/>
    </xf>
    <xf numFmtId="164" fontId="59" fillId="0" borderId="0" xfId="125" applyNumberFormat="1" applyFont="1" applyFill="1" applyBorder="1" applyAlignment="1">
      <alignment horizontal="right" vertical="center"/>
    </xf>
    <xf numFmtId="0" fontId="56" fillId="0" borderId="0" xfId="125" applyFont="1" applyFill="1" applyBorder="1" applyAlignment="1">
      <alignment horizontal="right"/>
    </xf>
    <xf numFmtId="173" fontId="59" fillId="0" borderId="0" xfId="125" applyNumberFormat="1" applyFont="1" applyFill="1" applyBorder="1"/>
    <xf numFmtId="167" fontId="59" fillId="0" borderId="0" xfId="178" applyNumberFormat="1" applyFont="1" applyBorder="1" applyAlignment="1">
      <alignment horizontal="right"/>
    </xf>
    <xf numFmtId="0" fontId="59" fillId="0" borderId="0" xfId="125" applyFont="1" applyAlignment="1"/>
    <xf numFmtId="0" fontId="56" fillId="0" borderId="0" xfId="125" applyFont="1" applyBorder="1" applyAlignment="1"/>
    <xf numFmtId="0" fontId="59" fillId="0" borderId="0" xfId="125" applyFont="1" applyBorder="1" applyAlignment="1"/>
    <xf numFmtId="4" fontId="59" fillId="0" borderId="0" xfId="125" applyNumberFormat="1" applyFont="1" applyBorder="1" applyAlignment="1"/>
    <xf numFmtId="0" fontId="66" fillId="0" borderId="0" xfId="125" applyFont="1" applyBorder="1"/>
    <xf numFmtId="4" fontId="59" fillId="0" borderId="0" xfId="125" applyNumberFormat="1" applyFont="1" applyAlignment="1"/>
    <xf numFmtId="0" fontId="59" fillId="0" borderId="0" xfId="125" applyFont="1" applyAlignment="1">
      <alignment horizontal="right"/>
    </xf>
    <xf numFmtId="4" fontId="65" fillId="0" borderId="0" xfId="125" applyNumberFormat="1" applyFont="1" applyAlignment="1">
      <alignment horizontal="right"/>
    </xf>
    <xf numFmtId="0" fontId="59" fillId="0" borderId="0" xfId="125" applyFont="1" applyAlignment="1">
      <alignment horizontal="left"/>
    </xf>
    <xf numFmtId="0" fontId="59" fillId="0" borderId="0" xfId="125" applyFont="1" applyBorder="1" applyAlignment="1">
      <alignment horizontal="center" vertical="top"/>
    </xf>
    <xf numFmtId="0" fontId="59" fillId="0" borderId="0" xfId="125" applyFont="1" applyBorder="1" applyAlignment="1">
      <alignment horizontal="justify" vertical="top" wrapText="1"/>
    </xf>
    <xf numFmtId="0" fontId="59" fillId="0" borderId="0" xfId="125" applyFont="1" applyBorder="1" applyAlignment="1">
      <alignment horizontal="justify" vertical="top"/>
    </xf>
    <xf numFmtId="0" fontId="59" fillId="0" borderId="16" xfId="0" applyFont="1" applyBorder="1" applyAlignment="1">
      <alignment horizontal="center"/>
    </xf>
    <xf numFmtId="0" fontId="58" fillId="0" borderId="0" xfId="0" applyFont="1" applyAlignment="1">
      <alignment horizontal="center" vertical="top" wrapText="1"/>
    </xf>
    <xf numFmtId="0" fontId="57" fillId="0" borderId="0" xfId="0" applyFont="1" applyAlignment="1">
      <alignment horizontal="center" vertical="top" wrapText="1"/>
    </xf>
    <xf numFmtId="0" fontId="56" fillId="0" borderId="16" xfId="0" applyFont="1" applyBorder="1" applyAlignment="1">
      <alignment horizontal="center" wrapText="1"/>
    </xf>
    <xf numFmtId="0" fontId="56" fillId="0" borderId="16" xfId="0" applyFont="1" applyBorder="1" applyAlignment="1">
      <alignment wrapText="1"/>
    </xf>
    <xf numFmtId="0" fontId="59" fillId="0" borderId="0" xfId="0" applyFont="1" applyAlignment="1"/>
    <xf numFmtId="0" fontId="56" fillId="0" borderId="0" xfId="125" applyFont="1" applyFill="1" applyAlignment="1">
      <alignment vertical="top"/>
    </xf>
    <xf numFmtId="0" fontId="56" fillId="0" borderId="0" xfId="125" applyFont="1" applyFill="1" applyAlignment="1">
      <alignment horizontal="left"/>
    </xf>
    <xf numFmtId="4" fontId="56" fillId="0" borderId="0" xfId="125" applyNumberFormat="1" applyFont="1" applyFill="1" applyAlignment="1"/>
    <xf numFmtId="181" fontId="56" fillId="0" borderId="0" xfId="125" applyNumberFormat="1" applyFont="1" applyFill="1" applyAlignment="1" applyProtection="1">
      <alignment horizontal="right"/>
      <protection locked="0"/>
    </xf>
    <xf numFmtId="0" fontId="56" fillId="0" borderId="0" xfId="125" applyFont="1" applyFill="1"/>
    <xf numFmtId="4" fontId="56" fillId="0" borderId="0" xfId="125" applyNumberFormat="1" applyFont="1" applyFill="1" applyAlignment="1" applyProtection="1">
      <alignment horizontal="right"/>
      <protection locked="0"/>
    </xf>
    <xf numFmtId="0" fontId="59" fillId="0" borderId="15" xfId="125" applyFont="1" applyFill="1" applyBorder="1" applyAlignment="1">
      <alignment horizontal="left"/>
    </xf>
    <xf numFmtId="0" fontId="59" fillId="0" borderId="15" xfId="125" applyFont="1" applyFill="1" applyBorder="1" applyAlignment="1">
      <alignment vertical="top"/>
    </xf>
    <xf numFmtId="4" fontId="59" fillId="0" borderId="15" xfId="125" applyNumberFormat="1" applyFont="1" applyFill="1" applyBorder="1" applyAlignment="1">
      <alignment horizontal="right"/>
    </xf>
    <xf numFmtId="4" fontId="59" fillId="0" borderId="15" xfId="125" applyNumberFormat="1" applyFont="1" applyFill="1" applyBorder="1" applyAlignment="1" applyProtection="1">
      <alignment horizontal="right"/>
      <protection locked="0"/>
    </xf>
    <xf numFmtId="0" fontId="59" fillId="0" borderId="0" xfId="125" applyFont="1" applyFill="1"/>
    <xf numFmtId="0" fontId="56" fillId="25" borderId="17" xfId="125" applyFont="1" applyFill="1" applyBorder="1" applyAlignment="1">
      <alignment vertical="top"/>
    </xf>
    <xf numFmtId="0" fontId="56" fillId="25" borderId="17" xfId="125" applyFont="1" applyFill="1" applyBorder="1" applyAlignment="1">
      <alignment horizontal="center"/>
    </xf>
    <xf numFmtId="4" fontId="56" fillId="25" borderId="17" xfId="125" applyNumberFormat="1" applyFont="1" applyFill="1" applyBorder="1" applyAlignment="1">
      <alignment horizontal="center"/>
    </xf>
    <xf numFmtId="4" fontId="56" fillId="25" borderId="17" xfId="125" applyNumberFormat="1" applyFont="1" applyFill="1" applyBorder="1" applyAlignment="1" applyProtection="1">
      <alignment horizontal="center"/>
      <protection locked="0"/>
    </xf>
    <xf numFmtId="0" fontId="59" fillId="0" borderId="0" xfId="125" applyFont="1" applyFill="1" applyAlignment="1">
      <alignment vertical="top" wrapText="1"/>
    </xf>
    <xf numFmtId="0" fontId="59" fillId="0" borderId="19" xfId="125" applyFont="1" applyFill="1" applyBorder="1" applyAlignment="1">
      <alignment vertical="top" wrapText="1"/>
    </xf>
    <xf numFmtId="0" fontId="59" fillId="0" borderId="0" xfId="125" applyFont="1" applyFill="1" applyAlignment="1">
      <alignment horizontal="left"/>
    </xf>
    <xf numFmtId="4" fontId="59" fillId="0" borderId="0" xfId="125" applyNumberFormat="1" applyFont="1" applyFill="1" applyAlignment="1"/>
    <xf numFmtId="4" fontId="59" fillId="0" borderId="0" xfId="125" applyNumberFormat="1" applyFont="1" applyFill="1" applyAlignment="1" applyProtection="1">
      <alignment horizontal="right"/>
      <protection locked="0"/>
    </xf>
    <xf numFmtId="0" fontId="59" fillId="0" borderId="20" xfId="125" applyFont="1" applyFill="1" applyBorder="1" applyAlignment="1">
      <alignment vertical="top" wrapText="1"/>
    </xf>
    <xf numFmtId="0" fontId="59" fillId="0" borderId="21" xfId="125" applyFont="1" applyFill="1" applyBorder="1" applyAlignment="1">
      <alignment vertical="top" wrapText="1"/>
    </xf>
    <xf numFmtId="0" fontId="59" fillId="0" borderId="0" xfId="0" applyFont="1" applyFill="1" applyAlignment="1">
      <alignment vertical="top" wrapText="1"/>
    </xf>
    <xf numFmtId="49" fontId="59" fillId="0" borderId="0" xfId="125" applyNumberFormat="1" applyFont="1" applyFill="1" applyBorder="1" applyAlignment="1">
      <alignment horizontal="left" vertical="top" wrapText="1"/>
    </xf>
    <xf numFmtId="181" fontId="59" fillId="0" borderId="0" xfId="125" applyNumberFormat="1" applyFont="1" applyFill="1" applyAlignment="1" applyProtection="1">
      <alignment horizontal="right"/>
      <protection locked="0"/>
    </xf>
    <xf numFmtId="0" fontId="59" fillId="0" borderId="0" xfId="125" applyFont="1" applyFill="1" applyAlignment="1">
      <alignment vertical="top"/>
    </xf>
    <xf numFmtId="4" fontId="59" fillId="0" borderId="0" xfId="125" applyNumberFormat="1" applyFont="1" applyFill="1"/>
    <xf numFmtId="4" fontId="59" fillId="0" borderId="0" xfId="125" applyNumberFormat="1" applyFont="1" applyFill="1" applyProtection="1">
      <protection locked="0"/>
    </xf>
    <xf numFmtId="0" fontId="59" fillId="0" borderId="0" xfId="125" applyFont="1" applyFill="1" applyAlignment="1">
      <alignment vertical="center"/>
    </xf>
    <xf numFmtId="0" fontId="59" fillId="0" borderId="0" xfId="125" applyFont="1" applyFill="1" applyAlignment="1">
      <alignment horizontal="center"/>
    </xf>
    <xf numFmtId="0" fontId="59" fillId="0" borderId="0" xfId="125" applyFont="1" applyFill="1" applyProtection="1">
      <protection locked="0"/>
    </xf>
    <xf numFmtId="49" fontId="59" fillId="0" borderId="0" xfId="125" quotePrefix="1" applyNumberFormat="1" applyFont="1" applyFill="1" applyBorder="1" applyAlignment="1">
      <alignment horizontal="left" vertical="top" wrapText="1"/>
    </xf>
    <xf numFmtId="49" fontId="68" fillId="0" borderId="0" xfId="125" applyNumberFormat="1" applyFont="1" applyFill="1" applyBorder="1" applyAlignment="1">
      <alignment horizontal="left" vertical="top" wrapText="1"/>
    </xf>
    <xf numFmtId="4" fontId="56" fillId="0" borderId="0" xfId="125" applyNumberFormat="1" applyFont="1" applyFill="1" applyAlignment="1">
      <alignment wrapText="1"/>
    </xf>
    <xf numFmtId="49" fontId="59" fillId="0" borderId="0" xfId="125" quotePrefix="1" applyNumberFormat="1" applyFont="1" applyFill="1" applyAlignment="1">
      <alignment horizontal="left" vertical="top" wrapText="1"/>
    </xf>
    <xf numFmtId="49" fontId="59" fillId="0" borderId="0" xfId="125" applyNumberFormat="1" applyFont="1" applyFill="1" applyAlignment="1">
      <alignment horizontal="justify" vertical="top" wrapText="1"/>
    </xf>
    <xf numFmtId="0" fontId="59" fillId="0" borderId="0" xfId="125" applyFont="1" applyFill="1" applyBorder="1" applyAlignment="1">
      <alignment horizontal="left"/>
    </xf>
    <xf numFmtId="4" fontId="59" fillId="0" borderId="0" xfId="125" applyNumberFormat="1" applyFont="1" applyFill="1" applyBorder="1" applyAlignment="1"/>
    <xf numFmtId="4" fontId="59" fillId="0" borderId="0" xfId="125" applyNumberFormat="1" applyFont="1" applyFill="1" applyBorder="1" applyAlignment="1" applyProtection="1">
      <alignment horizontal="right"/>
      <protection locked="0"/>
    </xf>
    <xf numFmtId="4" fontId="59" fillId="0" borderId="0" xfId="0" applyNumberFormat="1" applyFont="1" applyFill="1" applyBorder="1" applyProtection="1">
      <protection locked="0"/>
    </xf>
    <xf numFmtId="0" fontId="59" fillId="0" borderId="13" xfId="125" applyFont="1" applyFill="1" applyBorder="1" applyAlignment="1">
      <alignment horizontal="justify" vertical="top" wrapText="1"/>
    </xf>
    <xf numFmtId="0" fontId="59" fillId="0" borderId="13" xfId="125" applyFont="1" applyFill="1" applyBorder="1" applyAlignment="1">
      <alignment horizontal="left"/>
    </xf>
    <xf numFmtId="4" fontId="59" fillId="0" borderId="13" xfId="125" applyNumberFormat="1" applyFont="1" applyFill="1" applyBorder="1" applyAlignment="1"/>
    <xf numFmtId="4" fontId="59" fillId="0" borderId="13" xfId="125" applyNumberFormat="1" applyFont="1" applyFill="1" applyBorder="1" applyAlignment="1" applyProtection="1">
      <alignment horizontal="right"/>
      <protection locked="0"/>
    </xf>
    <xf numFmtId="0" fontId="59" fillId="0" borderId="0" xfId="125" applyFont="1" applyFill="1" applyBorder="1" applyAlignment="1">
      <alignment horizontal="justify" vertical="top" wrapText="1"/>
    </xf>
    <xf numFmtId="0" fontId="59" fillId="0" borderId="14" xfId="125" quotePrefix="1" applyFont="1" applyFill="1" applyBorder="1" applyAlignment="1">
      <alignment horizontal="left" vertical="top"/>
    </xf>
    <xf numFmtId="0" fontId="59" fillId="0" borderId="14" xfId="125" applyFont="1" applyFill="1" applyBorder="1" applyAlignment="1">
      <alignment horizontal="left"/>
    </xf>
    <xf numFmtId="4" fontId="59" fillId="0" borderId="14" xfId="125" applyNumberFormat="1" applyFont="1" applyFill="1" applyBorder="1" applyAlignment="1"/>
    <xf numFmtId="4" fontId="59" fillId="0" borderId="14" xfId="125" applyNumberFormat="1" applyFont="1" applyFill="1" applyBorder="1" applyAlignment="1" applyProtection="1">
      <alignment horizontal="right"/>
      <protection locked="0"/>
    </xf>
    <xf numFmtId="0" fontId="56" fillId="0" borderId="0" xfId="125" applyFont="1" applyFill="1" applyAlignment="1" applyProtection="1">
      <alignment horizontal="left" vertical="top"/>
    </xf>
    <xf numFmtId="0" fontId="56" fillId="0" borderId="0" xfId="125" applyFont="1" applyFill="1" applyAlignment="1" applyProtection="1">
      <alignment horizontal="left" vertical="top" wrapText="1"/>
    </xf>
    <xf numFmtId="0" fontId="59" fillId="0" borderId="0" xfId="125" applyFont="1" applyFill="1" applyAlignment="1" applyProtection="1">
      <alignment horizontal="left"/>
    </xf>
    <xf numFmtId="4" fontId="59" fillId="0" borderId="0" xfId="125" applyNumberFormat="1" applyFont="1" applyFill="1" applyAlignment="1" applyProtection="1">
      <alignment horizontal="right"/>
    </xf>
    <xf numFmtId="181" fontId="59" fillId="0" borderId="0" xfId="125" applyNumberFormat="1" applyFont="1" applyFill="1" applyAlignment="1" applyProtection="1">
      <alignment horizontal="right"/>
    </xf>
    <xf numFmtId="0" fontId="59" fillId="0" borderId="0" xfId="125" applyFont="1" applyFill="1" applyProtection="1"/>
    <xf numFmtId="0" fontId="56" fillId="0" borderId="0" xfId="125" applyFont="1" applyFill="1" applyAlignment="1" applyProtection="1">
      <alignment horizontal="left"/>
    </xf>
    <xf numFmtId="4" fontId="56" fillId="0" borderId="0" xfId="125" applyNumberFormat="1" applyFont="1" applyFill="1" applyAlignment="1" applyProtection="1">
      <alignment horizontal="right"/>
    </xf>
    <xf numFmtId="0" fontId="56" fillId="0" borderId="0" xfId="125" applyFont="1" applyFill="1" applyProtection="1"/>
    <xf numFmtId="0" fontId="59" fillId="0" borderId="15" xfId="125" applyFont="1" applyBorder="1" applyProtection="1"/>
    <xf numFmtId="0" fontId="59" fillId="0" borderId="15" xfId="125" applyFont="1" applyBorder="1" applyAlignment="1" applyProtection="1">
      <alignment vertical="top" wrapText="1"/>
    </xf>
    <xf numFmtId="0" fontId="59" fillId="0" borderId="15" xfId="125" applyFont="1" applyBorder="1" applyAlignment="1" applyProtection="1">
      <alignment horizontal="left"/>
    </xf>
    <xf numFmtId="4" fontId="59" fillId="0" borderId="15" xfId="125" applyNumberFormat="1" applyFont="1" applyBorder="1" applyAlignment="1" applyProtection="1">
      <alignment horizontal="right"/>
    </xf>
    <xf numFmtId="4" fontId="59" fillId="0" borderId="15" xfId="125" applyNumberFormat="1" applyFont="1" applyBorder="1" applyAlignment="1" applyProtection="1">
      <alignment horizontal="right"/>
      <protection locked="0"/>
    </xf>
    <xf numFmtId="0" fontId="59" fillId="0" borderId="0" xfId="125" applyFont="1" applyProtection="1"/>
    <xf numFmtId="0" fontId="56" fillId="24" borderId="17" xfId="125" applyFont="1" applyFill="1" applyBorder="1" applyAlignment="1" applyProtection="1">
      <alignment vertical="top" wrapText="1"/>
    </xf>
    <xf numFmtId="0" fontId="59" fillId="0" borderId="0" xfId="125" applyFont="1" applyFill="1" applyAlignment="1" applyProtection="1">
      <alignment vertical="center"/>
    </xf>
    <xf numFmtId="0" fontId="56" fillId="0" borderId="0" xfId="125" applyFont="1" applyBorder="1" applyAlignment="1" applyProtection="1">
      <alignment vertical="top" wrapText="1"/>
    </xf>
    <xf numFmtId="4" fontId="59" fillId="0" borderId="0" xfId="125" applyNumberFormat="1" applyFont="1" applyFill="1" applyProtection="1"/>
    <xf numFmtId="0" fontId="59" fillId="0" borderId="0" xfId="0" applyFont="1" applyProtection="1"/>
    <xf numFmtId="0" fontId="59" fillId="0" borderId="0" xfId="125" applyFont="1" applyFill="1" applyAlignment="1" applyProtection="1">
      <alignment horizontal="left" vertical="top"/>
    </xf>
    <xf numFmtId="0" fontId="59" fillId="0" borderId="19" xfId="125" applyFont="1" applyFill="1" applyBorder="1" applyAlignment="1" applyProtection="1">
      <alignment horizontal="left" vertical="top" wrapText="1"/>
    </xf>
    <xf numFmtId="0" fontId="59" fillId="0" borderId="20" xfId="125" applyFont="1" applyFill="1" applyBorder="1" applyAlignment="1" applyProtection="1">
      <alignment horizontal="left" vertical="top" wrapText="1"/>
    </xf>
    <xf numFmtId="0" fontId="59" fillId="0" borderId="21" xfId="125" applyFont="1" applyFill="1" applyBorder="1" applyAlignment="1" applyProtection="1">
      <alignment horizontal="left" vertical="top" wrapText="1"/>
    </xf>
    <xf numFmtId="0" fontId="59" fillId="0" borderId="0" xfId="125" applyFont="1" applyFill="1" applyAlignment="1" applyProtection="1">
      <alignment horizontal="left" vertical="top" wrapText="1"/>
    </xf>
    <xf numFmtId="0" fontId="59" fillId="0" borderId="0" xfId="139" applyFont="1" applyFill="1" applyBorder="1" applyAlignment="1" applyProtection="1">
      <alignment vertical="top"/>
    </xf>
    <xf numFmtId="0" fontId="59" fillId="0" borderId="0" xfId="139" applyFont="1" applyBorder="1" applyAlignment="1" applyProtection="1">
      <alignment horizontal="left"/>
    </xf>
    <xf numFmtId="4" fontId="59" fillId="0" borderId="0" xfId="139" applyNumberFormat="1" applyFont="1" applyFill="1" applyBorder="1" applyProtection="1"/>
    <xf numFmtId="4" fontId="59" fillId="0" borderId="0" xfId="139" applyNumberFormat="1" applyFont="1" applyBorder="1" applyProtection="1"/>
    <xf numFmtId="0" fontId="59" fillId="0" borderId="0" xfId="0" applyFont="1" applyBorder="1" applyProtection="1"/>
    <xf numFmtId="0" fontId="72" fillId="0" borderId="0" xfId="139" applyFont="1" applyFill="1" applyBorder="1" applyAlignment="1" applyProtection="1">
      <alignment horizontal="left" vertical="top" wrapText="1"/>
    </xf>
    <xf numFmtId="4" fontId="59" fillId="0" borderId="0" xfId="139" applyNumberFormat="1" applyFont="1" applyBorder="1" applyProtection="1">
      <protection locked="0"/>
    </xf>
    <xf numFmtId="0" fontId="59" fillId="0" borderId="0" xfId="125" quotePrefix="1" applyFont="1" applyFill="1" applyAlignment="1" applyProtection="1">
      <alignment horizontal="left"/>
    </xf>
    <xf numFmtId="0" fontId="67" fillId="0" borderId="0" xfId="125" applyFont="1" applyFill="1" applyAlignment="1" applyProtection="1">
      <alignment horizontal="left" vertical="top" wrapText="1"/>
    </xf>
    <xf numFmtId="0" fontId="59" fillId="0" borderId="0" xfId="125" quotePrefix="1" applyFont="1" applyFill="1" applyAlignment="1" applyProtection="1"/>
    <xf numFmtId="0" fontId="59" fillId="0" borderId="0" xfId="128" applyFont="1" applyFill="1" applyAlignment="1" applyProtection="1">
      <alignment horizontal="left" vertical="top"/>
    </xf>
    <xf numFmtId="49" fontId="56" fillId="0" borderId="0" xfId="128" applyNumberFormat="1" applyFont="1" applyFill="1" applyBorder="1" applyAlignment="1" applyProtection="1">
      <alignment horizontal="left" vertical="top" wrapText="1"/>
    </xf>
    <xf numFmtId="0" fontId="59" fillId="0" borderId="0" xfId="128" applyFont="1" applyFill="1" applyProtection="1"/>
    <xf numFmtId="4" fontId="59" fillId="0" borderId="0" xfId="128" applyNumberFormat="1" applyFont="1" applyFill="1" applyProtection="1"/>
    <xf numFmtId="4" fontId="59" fillId="0" borderId="0" xfId="128" applyNumberFormat="1" applyFont="1" applyFill="1" applyBorder="1" applyProtection="1">
      <protection locked="0"/>
    </xf>
    <xf numFmtId="0" fontId="72" fillId="0" borderId="0" xfId="128" applyFont="1" applyFill="1" applyBorder="1" applyAlignment="1" applyProtection="1">
      <alignment vertical="center"/>
    </xf>
    <xf numFmtId="0" fontId="72" fillId="0" borderId="0" xfId="128" applyFont="1" applyFill="1" applyBorder="1" applyProtection="1"/>
    <xf numFmtId="0" fontId="59" fillId="0" borderId="0" xfId="128" applyFont="1" applyFill="1" applyAlignment="1" applyProtection="1">
      <alignment horizontal="center"/>
    </xf>
    <xf numFmtId="49" fontId="59" fillId="0" borderId="0" xfId="128" applyNumberFormat="1" applyFont="1" applyFill="1" applyBorder="1" applyAlignment="1" applyProtection="1">
      <alignment horizontal="left" vertical="top" wrapText="1"/>
    </xf>
    <xf numFmtId="4" fontId="59" fillId="0" borderId="0" xfId="125" applyNumberFormat="1" applyFont="1" applyFill="1" applyAlignment="1" applyProtection="1"/>
    <xf numFmtId="0" fontId="59" fillId="0" borderId="0" xfId="125" applyFont="1" applyFill="1" applyAlignment="1" applyProtection="1">
      <alignment vertical="top"/>
    </xf>
    <xf numFmtId="0" fontId="59" fillId="0" borderId="0" xfId="125" applyFont="1" applyBorder="1" applyAlignment="1" applyProtection="1">
      <alignment vertical="top" wrapText="1"/>
    </xf>
    <xf numFmtId="0" fontId="59" fillId="0" borderId="0" xfId="0" applyFont="1" applyFill="1" applyBorder="1" applyProtection="1"/>
    <xf numFmtId="4" fontId="59" fillId="0" borderId="0" xfId="0" applyNumberFormat="1" applyFont="1" applyFill="1" applyBorder="1" applyProtection="1"/>
    <xf numFmtId="0" fontId="71" fillId="0" borderId="0" xfId="0" applyFont="1" applyFill="1" applyBorder="1" applyProtection="1"/>
    <xf numFmtId="0" fontId="69" fillId="0" borderId="0" xfId="0" applyFont="1" applyFill="1" applyBorder="1" applyAlignment="1" applyProtection="1">
      <alignment horizontal="left" vertical="top" wrapText="1"/>
    </xf>
    <xf numFmtId="0" fontId="59" fillId="0" borderId="0" xfId="0" applyFont="1" applyFill="1" applyBorder="1" applyAlignment="1" applyProtection="1">
      <alignment horizontal="left" vertical="top" wrapText="1"/>
    </xf>
    <xf numFmtId="0" fontId="59" fillId="0" borderId="13" xfId="125" applyFont="1" applyFill="1" applyBorder="1" applyAlignment="1" applyProtection="1">
      <alignment horizontal="left" vertical="top"/>
    </xf>
    <xf numFmtId="49" fontId="59" fillId="0" borderId="13" xfId="125" applyNumberFormat="1" applyFont="1" applyFill="1" applyBorder="1" applyAlignment="1" applyProtection="1">
      <alignment horizontal="left" vertical="top" wrapText="1"/>
    </xf>
    <xf numFmtId="0" fontId="59" fillId="0" borderId="13" xfId="125" applyFont="1" applyFill="1" applyBorder="1" applyAlignment="1" applyProtection="1">
      <alignment horizontal="left"/>
    </xf>
    <xf numFmtId="4" fontId="59" fillId="0" borderId="13" xfId="125" applyNumberFormat="1" applyFont="1" applyFill="1" applyBorder="1" applyAlignment="1" applyProtection="1">
      <alignment horizontal="right"/>
    </xf>
    <xf numFmtId="0" fontId="59" fillId="0" borderId="0" xfId="125" applyFont="1" applyFill="1" applyBorder="1" applyAlignment="1" applyProtection="1">
      <alignment horizontal="left" vertical="top" wrapText="1"/>
    </xf>
    <xf numFmtId="0" fontId="59" fillId="0" borderId="0" xfId="125" applyFont="1" applyFill="1" applyBorder="1" applyAlignment="1" applyProtection="1">
      <alignment horizontal="left"/>
    </xf>
    <xf numFmtId="4" fontId="59" fillId="0" borderId="0" xfId="125" applyNumberFormat="1" applyFont="1" applyFill="1" applyBorder="1" applyAlignment="1" applyProtection="1">
      <alignment horizontal="right"/>
    </xf>
    <xf numFmtId="0" fontId="56" fillId="0" borderId="0" xfId="125" applyNumberFormat="1" applyFont="1" applyFill="1" applyAlignment="1" applyProtection="1">
      <alignment horizontal="left"/>
    </xf>
    <xf numFmtId="181" fontId="56" fillId="0" borderId="0" xfId="125" applyNumberFormat="1" applyFont="1" applyFill="1" applyAlignment="1" applyProtection="1">
      <alignment horizontal="right" wrapText="1"/>
      <protection locked="0"/>
    </xf>
    <xf numFmtId="0" fontId="56" fillId="0" borderId="0" xfId="125" applyFont="1" applyFill="1" applyAlignment="1" applyProtection="1">
      <alignment horizontal="center" vertical="top"/>
    </xf>
    <xf numFmtId="0" fontId="59" fillId="0" borderId="15" xfId="125" applyFont="1" applyBorder="1" applyAlignment="1" applyProtection="1">
      <alignment vertical="top"/>
    </xf>
    <xf numFmtId="0" fontId="56" fillId="24" borderId="17" xfId="125" applyFont="1" applyFill="1" applyBorder="1" applyAlignment="1" applyProtection="1">
      <alignment vertical="top"/>
    </xf>
    <xf numFmtId="0" fontId="56" fillId="0" borderId="0" xfId="125" applyFont="1" applyProtection="1"/>
    <xf numFmtId="0" fontId="56" fillId="0" borderId="22" xfId="0" applyFont="1" applyFill="1" applyBorder="1" applyAlignment="1" applyProtection="1">
      <alignment horizontal="justify" vertical="center" wrapText="1"/>
    </xf>
    <xf numFmtId="0" fontId="56" fillId="0" borderId="0" xfId="126" applyFont="1" applyFill="1" applyAlignment="1" applyProtection="1">
      <alignment horizontal="left"/>
    </xf>
    <xf numFmtId="4" fontId="56" fillId="0" borderId="0" xfId="126" applyNumberFormat="1" applyFont="1" applyFill="1" applyAlignment="1" applyProtection="1"/>
    <xf numFmtId="0" fontId="56" fillId="0" borderId="0" xfId="126" applyFont="1" applyFill="1" applyProtection="1"/>
    <xf numFmtId="0" fontId="56" fillId="0" borderId="29" xfId="0" applyFont="1" applyFill="1" applyBorder="1" applyAlignment="1" applyProtection="1">
      <alignment horizontal="left" vertical="center" wrapText="1"/>
    </xf>
    <xf numFmtId="0" fontId="56" fillId="0" borderId="29" xfId="126" applyFont="1" applyFill="1" applyBorder="1" applyAlignment="1" applyProtection="1">
      <alignment wrapText="1"/>
    </xf>
    <xf numFmtId="0" fontId="56" fillId="0" borderId="0" xfId="0" applyFont="1" applyProtection="1"/>
    <xf numFmtId="0" fontId="56" fillId="0" borderId="29" xfId="0" applyFont="1" applyFill="1" applyBorder="1" applyAlignment="1" applyProtection="1">
      <alignment vertical="center" wrapText="1"/>
    </xf>
    <xf numFmtId="4" fontId="56" fillId="0" borderId="0" xfId="0" applyNumberFormat="1" applyFont="1" applyProtection="1"/>
    <xf numFmtId="0" fontId="56" fillId="0" borderId="29" xfId="0" applyFont="1" applyFill="1" applyBorder="1" applyAlignment="1" applyProtection="1">
      <alignment horizontal="justify" vertical="center" wrapText="1"/>
    </xf>
    <xf numFmtId="0" fontId="56" fillId="0" borderId="0" xfId="0" applyFont="1" applyAlignment="1" applyProtection="1">
      <alignment horizontal="justify" vertical="center"/>
    </xf>
    <xf numFmtId="4" fontId="68" fillId="0" borderId="0" xfId="0" applyNumberFormat="1" applyFont="1" applyAlignment="1" applyProtection="1">
      <alignment horizontal="justify" vertical="center"/>
    </xf>
    <xf numFmtId="0" fontId="56" fillId="0" borderId="23" xfId="0" applyFont="1" applyFill="1" applyBorder="1" applyAlignment="1" applyProtection="1">
      <alignment horizontal="justify" vertical="center" wrapText="1"/>
    </xf>
    <xf numFmtId="4" fontId="59" fillId="0" borderId="0" xfId="125" applyNumberFormat="1" applyFont="1" applyFill="1" applyBorder="1" applyAlignment="1" applyProtection="1"/>
    <xf numFmtId="181" fontId="59" fillId="0" borderId="0" xfId="125" applyNumberFormat="1" applyFont="1" applyFill="1" applyAlignment="1" applyProtection="1"/>
    <xf numFmtId="49" fontId="56" fillId="0" borderId="0" xfId="125" applyNumberFormat="1" applyFont="1" applyFill="1" applyBorder="1" applyAlignment="1" applyProtection="1">
      <alignment horizontal="left" vertical="top" wrapText="1"/>
    </xf>
    <xf numFmtId="0" fontId="67" fillId="0" borderId="0" xfId="125" applyNumberFormat="1" applyFont="1" applyFill="1" applyAlignment="1" applyProtection="1">
      <alignment horizontal="left"/>
    </xf>
    <xf numFmtId="4" fontId="67" fillId="0" borderId="0" xfId="125" applyNumberFormat="1" applyFont="1" applyFill="1" applyAlignment="1" applyProtection="1"/>
    <xf numFmtId="0" fontId="59" fillId="0" borderId="0" xfId="0" applyFont="1" applyFill="1" applyAlignment="1" applyProtection="1">
      <alignment vertical="top" wrapText="1"/>
    </xf>
    <xf numFmtId="0" fontId="67" fillId="0" borderId="0" xfId="0" applyFont="1" applyFill="1" applyProtection="1"/>
    <xf numFmtId="4" fontId="67" fillId="0" borderId="0" xfId="0" applyNumberFormat="1" applyFont="1" applyFill="1" applyAlignment="1" applyProtection="1">
      <alignment horizontal="right"/>
    </xf>
    <xf numFmtId="0" fontId="59" fillId="0" borderId="0" xfId="125" applyNumberFormat="1" applyFont="1" applyFill="1" applyAlignment="1" applyProtection="1">
      <alignment horizontal="left"/>
    </xf>
    <xf numFmtId="181" fontId="59" fillId="0" borderId="0" xfId="125" applyNumberFormat="1" applyFont="1" applyFill="1" applyAlignment="1" applyProtection="1">
      <alignment horizontal="right" wrapText="1"/>
      <protection locked="0"/>
    </xf>
    <xf numFmtId="0" fontId="56" fillId="0" borderId="0" xfId="125" applyFont="1" applyAlignment="1">
      <alignment vertical="top" wrapText="1"/>
    </xf>
    <xf numFmtId="4" fontId="56" fillId="0" borderId="0" xfId="125" applyNumberFormat="1" applyFont="1" applyAlignment="1">
      <alignment horizontal="right"/>
    </xf>
    <xf numFmtId="181" fontId="56" fillId="0" borderId="0" xfId="125" applyNumberFormat="1" applyFont="1" applyAlignment="1" applyProtection="1">
      <alignment horizontal="right"/>
      <protection locked="0"/>
    </xf>
    <xf numFmtId="0" fontId="59" fillId="0" borderId="0" xfId="125" applyFont="1" applyAlignment="1">
      <alignment vertical="top" wrapText="1"/>
    </xf>
    <xf numFmtId="4" fontId="59" fillId="0" borderId="0" xfId="125" applyNumberFormat="1" applyFont="1" applyAlignment="1">
      <alignment horizontal="right"/>
    </xf>
    <xf numFmtId="4" fontId="59" fillId="0" borderId="0" xfId="125" applyNumberFormat="1" applyFont="1" applyAlignment="1" applyProtection="1">
      <alignment horizontal="right"/>
      <protection locked="0"/>
    </xf>
    <xf numFmtId="0" fontId="59" fillId="0" borderId="15" xfId="125" applyFont="1" applyBorder="1" applyAlignment="1">
      <alignment vertical="top" wrapText="1"/>
    </xf>
    <xf numFmtId="0" fontId="59" fillId="0" borderId="15" xfId="125" applyFont="1" applyBorder="1" applyAlignment="1">
      <alignment horizontal="left"/>
    </xf>
    <xf numFmtId="4" fontId="59" fillId="0" borderId="15" xfId="125" applyNumberFormat="1" applyFont="1" applyBorder="1" applyAlignment="1">
      <alignment horizontal="right"/>
    </xf>
    <xf numFmtId="0" fontId="56" fillId="24" borderId="17" xfId="125" applyFont="1" applyFill="1" applyBorder="1" applyAlignment="1">
      <alignment vertical="top" wrapText="1"/>
    </xf>
    <xf numFmtId="49" fontId="59" fillId="0" borderId="0" xfId="125" quotePrefix="1" applyNumberFormat="1" applyFont="1" applyBorder="1" applyAlignment="1">
      <alignment horizontal="left" vertical="top" wrapText="1"/>
    </xf>
    <xf numFmtId="4" fontId="59" fillId="0" borderId="0" xfId="125" applyNumberFormat="1" applyFont="1" applyFill="1" applyAlignment="1">
      <alignment horizontal="right"/>
    </xf>
    <xf numFmtId="0" fontId="59" fillId="0" borderId="0" xfId="125" applyFont="1" applyAlignment="1">
      <alignment vertical="center"/>
    </xf>
    <xf numFmtId="0" fontId="59" fillId="0" borderId="0" xfId="125" applyFont="1" applyAlignment="1">
      <alignment horizontal="center"/>
    </xf>
    <xf numFmtId="0" fontId="59" fillId="0" borderId="0" xfId="0" applyFont="1" applyFill="1" applyAlignment="1">
      <alignment horizontal="left" vertical="top" wrapText="1"/>
    </xf>
    <xf numFmtId="0" fontId="59" fillId="0" borderId="0" xfId="0" applyFont="1" applyFill="1"/>
    <xf numFmtId="4" fontId="59" fillId="0" borderId="0" xfId="0" applyNumberFormat="1" applyFont="1" applyFill="1"/>
    <xf numFmtId="4" fontId="59" fillId="0" borderId="0" xfId="0" applyNumberFormat="1" applyFont="1" applyFill="1" applyProtection="1">
      <protection locked="0"/>
    </xf>
    <xf numFmtId="4" fontId="59" fillId="0" borderId="0" xfId="0" applyNumberFormat="1" applyFont="1" applyProtection="1">
      <protection locked="0"/>
    </xf>
    <xf numFmtId="181" fontId="59" fillId="0" borderId="0" xfId="0" applyNumberFormat="1" applyFont="1" applyProtection="1">
      <protection locked="0"/>
    </xf>
    <xf numFmtId="49" fontId="59" fillId="0" borderId="0" xfId="0" applyNumberFormat="1" applyFont="1" applyAlignment="1">
      <alignment vertical="top" wrapText="1"/>
    </xf>
    <xf numFmtId="0" fontId="59" fillId="0" borderId="0" xfId="0" applyFont="1" applyFill="1" applyBorder="1" applyAlignment="1">
      <alignment vertical="top" wrapText="1"/>
    </xf>
    <xf numFmtId="0" fontId="59" fillId="0" borderId="0" xfId="0" applyFont="1" applyBorder="1"/>
    <xf numFmtId="4" fontId="59" fillId="0" borderId="0" xfId="0" applyNumberFormat="1" applyFont="1" applyBorder="1"/>
    <xf numFmtId="4" fontId="59" fillId="0" borderId="0" xfId="0" applyNumberFormat="1" applyFont="1" applyBorder="1" applyProtection="1">
      <protection locked="0"/>
    </xf>
    <xf numFmtId="0" fontId="59" fillId="0" borderId="0" xfId="0" applyFont="1" applyBorder="1" applyAlignment="1">
      <alignment vertical="top" wrapText="1"/>
    </xf>
    <xf numFmtId="0" fontId="56" fillId="0" borderId="0" xfId="0" applyFont="1" applyFill="1" applyAlignment="1">
      <alignment vertical="top" wrapText="1"/>
    </xf>
    <xf numFmtId="0" fontId="69" fillId="0" borderId="0" xfId="0" applyFont="1" applyFill="1" applyAlignment="1">
      <alignment vertical="top" wrapText="1"/>
    </xf>
    <xf numFmtId="181" fontId="59" fillId="0" borderId="0" xfId="125" applyNumberFormat="1" applyFont="1" applyAlignment="1" applyProtection="1">
      <alignment horizontal="right"/>
      <protection locked="0"/>
    </xf>
    <xf numFmtId="181" fontId="59" fillId="0" borderId="0" xfId="125" applyNumberFormat="1" applyFont="1" applyAlignment="1">
      <alignment horizontal="right"/>
    </xf>
    <xf numFmtId="0" fontId="56" fillId="0" borderId="0" xfId="125" applyFont="1" applyAlignment="1" applyProtection="1">
      <alignment vertical="top"/>
    </xf>
    <xf numFmtId="0" fontId="56" fillId="0" borderId="0" xfId="125" applyFont="1" applyAlignment="1" applyProtection="1">
      <alignment horizontal="left"/>
    </xf>
    <xf numFmtId="4" fontId="56" fillId="0" borderId="0" xfId="125" applyNumberFormat="1" applyFont="1" applyAlignment="1" applyProtection="1">
      <alignment horizontal="right"/>
    </xf>
    <xf numFmtId="181" fontId="56" fillId="0" borderId="0" xfId="125" applyNumberFormat="1" applyFont="1" applyAlignment="1" applyProtection="1">
      <alignment horizontal="right"/>
    </xf>
    <xf numFmtId="0" fontId="59" fillId="0" borderId="0" xfId="125" applyFont="1" applyAlignment="1" applyProtection="1">
      <alignment vertical="top"/>
    </xf>
    <xf numFmtId="0" fontId="59" fillId="0" borderId="0" xfId="125" applyFont="1" applyAlignment="1" applyProtection="1">
      <alignment horizontal="left"/>
    </xf>
    <xf numFmtId="4" fontId="59" fillId="0" borderId="0" xfId="125" applyNumberFormat="1" applyFont="1" applyAlignment="1" applyProtection="1"/>
    <xf numFmtId="181" fontId="59" fillId="0" borderId="0" xfId="125" applyNumberFormat="1" applyFont="1" applyAlignment="1" applyProtection="1">
      <protection locked="0"/>
    </xf>
    <xf numFmtId="181" fontId="59" fillId="0" borderId="0" xfId="125" applyNumberFormat="1" applyFont="1" applyAlignment="1" applyProtection="1"/>
    <xf numFmtId="0" fontId="59" fillId="0" borderId="0" xfId="125" applyFont="1" applyFill="1" applyBorder="1" applyAlignment="1" applyProtection="1">
      <alignment vertical="top"/>
    </xf>
    <xf numFmtId="0" fontId="56" fillId="0" borderId="0" xfId="127" applyNumberFormat="1" applyFont="1" applyFill="1" applyBorder="1" applyAlignment="1">
      <alignment vertical="top" wrapText="1"/>
    </xf>
    <xf numFmtId="181" fontId="59" fillId="0" borderId="0" xfId="125" applyNumberFormat="1" applyFont="1" applyBorder="1" applyAlignment="1" applyProtection="1">
      <protection locked="0"/>
    </xf>
    <xf numFmtId="0" fontId="56" fillId="0" borderId="0" xfId="0" applyFont="1" applyBorder="1" applyAlignment="1">
      <alignment horizontal="left" vertical="center" wrapText="1"/>
    </xf>
    <xf numFmtId="0" fontId="56" fillId="0" borderId="0" xfId="0" applyFont="1" applyBorder="1" applyAlignment="1">
      <alignment horizontal="center" vertical="center" wrapText="1"/>
    </xf>
    <xf numFmtId="0" fontId="56" fillId="0" borderId="0" xfId="0" applyNumberFormat="1" applyFont="1" applyBorder="1" applyAlignment="1">
      <alignment horizontal="center" vertical="center" wrapText="1"/>
    </xf>
    <xf numFmtId="181" fontId="56" fillId="0" borderId="0" xfId="0" applyNumberFormat="1" applyFont="1" applyBorder="1" applyAlignment="1">
      <alignment horizontal="right" vertical="center" wrapText="1"/>
    </xf>
    <xf numFmtId="181" fontId="56" fillId="0" borderId="0" xfId="0" applyNumberFormat="1" applyFont="1" applyBorder="1" applyAlignment="1">
      <alignment vertical="center" wrapText="1"/>
    </xf>
    <xf numFmtId="0" fontId="59" fillId="0" borderId="0" xfId="0" applyFont="1" applyBorder="1" applyAlignment="1">
      <alignment horizontal="left" vertical="top" wrapText="1"/>
    </xf>
    <xf numFmtId="0" fontId="59" fillId="0" borderId="16" xfId="0" applyFont="1" applyBorder="1" applyAlignment="1">
      <alignment horizontal="left" vertical="top" wrapText="1"/>
    </xf>
    <xf numFmtId="0" fontId="56" fillId="0" borderId="16" xfId="0" applyFont="1" applyBorder="1" applyAlignment="1">
      <alignment horizontal="left" vertical="center" wrapText="1"/>
    </xf>
    <xf numFmtId="0" fontId="56" fillId="0" borderId="16" xfId="0" applyFont="1" applyBorder="1" applyAlignment="1">
      <alignment horizontal="center" vertical="center" wrapText="1"/>
    </xf>
    <xf numFmtId="0" fontId="56" fillId="0" borderId="16" xfId="0" applyNumberFormat="1" applyFont="1" applyBorder="1" applyAlignment="1">
      <alignment horizontal="center" vertical="center" wrapText="1"/>
    </xf>
    <xf numFmtId="181" fontId="56" fillId="0" borderId="16" xfId="0" applyNumberFormat="1" applyFont="1" applyBorder="1" applyAlignment="1">
      <alignment horizontal="right" vertical="center" wrapText="1"/>
    </xf>
    <xf numFmtId="181" fontId="56" fillId="0" borderId="16" xfId="0" applyNumberFormat="1" applyFont="1" applyBorder="1" applyAlignment="1">
      <alignment vertical="center" wrapText="1"/>
    </xf>
    <xf numFmtId="0" fontId="69" fillId="0" borderId="0" xfId="0" applyFont="1" applyBorder="1" applyAlignment="1">
      <alignment horizontal="left" vertical="top" wrapText="1"/>
    </xf>
    <xf numFmtId="0" fontId="59" fillId="0" borderId="0" xfId="0" applyFont="1" applyBorder="1" applyAlignment="1">
      <alignment horizontal="center"/>
    </xf>
    <xf numFmtId="0" fontId="59" fillId="0" borderId="0" xfId="0" applyNumberFormat="1" applyFont="1" applyBorder="1" applyAlignment="1">
      <alignment horizontal="center"/>
    </xf>
    <xf numFmtId="181" fontId="59" fillId="0" borderId="0" xfId="0" applyNumberFormat="1" applyFont="1" applyBorder="1" applyAlignment="1">
      <alignment horizontal="right"/>
    </xf>
    <xf numFmtId="181" fontId="59" fillId="0" borderId="0" xfId="0" applyNumberFormat="1" applyFont="1" applyBorder="1"/>
    <xf numFmtId="0" fontId="69" fillId="0" borderId="16" xfId="0" applyFont="1" applyBorder="1" applyAlignment="1">
      <alignment horizontal="left" vertical="top" wrapText="1"/>
    </xf>
    <xf numFmtId="0" fontId="59" fillId="0" borderId="16" xfId="0" applyNumberFormat="1" applyFont="1" applyBorder="1" applyAlignment="1">
      <alignment horizontal="center"/>
    </xf>
    <xf numFmtId="0" fontId="59" fillId="0" borderId="13" xfId="0" applyFont="1" applyBorder="1" applyAlignment="1">
      <alignment horizontal="left" vertical="top" wrapText="1"/>
    </xf>
    <xf numFmtId="4" fontId="59" fillId="0" borderId="13" xfId="0" applyNumberFormat="1" applyFont="1" applyBorder="1" applyAlignment="1">
      <alignment horizontal="center"/>
    </xf>
    <xf numFmtId="0" fontId="59" fillId="0" borderId="13" xfId="0" applyNumberFormat="1" applyFont="1" applyBorder="1" applyAlignment="1">
      <alignment horizontal="center"/>
    </xf>
    <xf numFmtId="4" fontId="59" fillId="0" borderId="0" xfId="0" applyNumberFormat="1" applyFont="1" applyBorder="1" applyAlignment="1">
      <alignment horizontal="center"/>
    </xf>
    <xf numFmtId="0" fontId="56" fillId="0" borderId="0" xfId="0" applyFont="1" applyBorder="1" applyAlignment="1">
      <alignment horizontal="left" vertical="top" wrapText="1"/>
    </xf>
    <xf numFmtId="4" fontId="59" fillId="0" borderId="16" xfId="0" applyNumberFormat="1" applyFont="1" applyBorder="1" applyAlignment="1">
      <alignment horizontal="center"/>
    </xf>
    <xf numFmtId="4" fontId="56" fillId="0" borderId="0" xfId="0" applyNumberFormat="1" applyFont="1" applyBorder="1" applyAlignment="1">
      <alignment horizontal="center"/>
    </xf>
    <xf numFmtId="4" fontId="56" fillId="0" borderId="16" xfId="0" applyNumberFormat="1" applyFont="1" applyBorder="1" applyAlignment="1">
      <alignment horizontal="center"/>
    </xf>
    <xf numFmtId="4" fontId="56" fillId="0" borderId="0" xfId="0" applyNumberFormat="1" applyFont="1" applyBorder="1" applyAlignment="1">
      <alignment horizontal="center" wrapText="1"/>
    </xf>
    <xf numFmtId="0" fontId="59" fillId="0" borderId="13" xfId="0" applyFont="1" applyBorder="1" applyAlignment="1">
      <alignment horizontal="left" wrapText="1"/>
    </xf>
    <xf numFmtId="0" fontId="59" fillId="0" borderId="0" xfId="0" applyFont="1" applyBorder="1" applyAlignment="1">
      <alignment horizontal="left" wrapText="1"/>
    </xf>
    <xf numFmtId="0" fontId="59" fillId="0" borderId="16" xfId="206" applyFont="1" applyBorder="1" applyAlignment="1">
      <alignment horizontal="left" vertical="top" wrapText="1"/>
    </xf>
    <xf numFmtId="4" fontId="59" fillId="0" borderId="16" xfId="206" applyNumberFormat="1" applyFont="1" applyBorder="1"/>
    <xf numFmtId="0" fontId="59" fillId="0" borderId="16" xfId="206" applyFont="1" applyBorder="1"/>
    <xf numFmtId="181" fontId="59" fillId="0" borderId="16" xfId="206" applyNumberFormat="1" applyFont="1" applyBorder="1"/>
    <xf numFmtId="0" fontId="59" fillId="0" borderId="0" xfId="206" applyFont="1" applyBorder="1" applyAlignment="1">
      <alignment horizontal="left" vertical="top" wrapText="1"/>
    </xf>
    <xf numFmtId="4" fontId="59" fillId="0" borderId="0" xfId="206" applyNumberFormat="1" applyFont="1" applyBorder="1"/>
    <xf numFmtId="0" fontId="59" fillId="0" borderId="0" xfId="206" applyFont="1" applyBorder="1"/>
    <xf numFmtId="181" fontId="59" fillId="0" borderId="0" xfId="206" applyNumberFormat="1" applyFont="1" applyBorder="1"/>
    <xf numFmtId="0" fontId="56" fillId="0" borderId="0" xfId="0" applyFont="1" applyFill="1" applyBorder="1" applyAlignment="1">
      <alignment horizontal="left" vertical="center" wrapText="1"/>
    </xf>
    <xf numFmtId="4" fontId="56" fillId="0" borderId="0" xfId="0" applyNumberFormat="1" applyFont="1" applyFill="1" applyBorder="1" applyAlignment="1">
      <alignment horizontal="center" vertical="center"/>
    </xf>
    <xf numFmtId="0" fontId="59" fillId="0" borderId="0" xfId="0" applyNumberFormat="1" applyFont="1" applyFill="1" applyBorder="1" applyAlignment="1">
      <alignment horizontal="center" vertical="center"/>
    </xf>
    <xf numFmtId="181" fontId="59" fillId="0" borderId="0" xfId="0" applyNumberFormat="1" applyFont="1" applyFill="1" applyBorder="1" applyAlignment="1">
      <alignment vertical="center"/>
    </xf>
    <xf numFmtId="181" fontId="56" fillId="0" borderId="0" xfId="0" applyNumberFormat="1" applyFont="1" applyFill="1" applyBorder="1" applyAlignment="1">
      <alignment vertical="center"/>
    </xf>
    <xf numFmtId="0" fontId="70" fillId="0" borderId="0" xfId="206" applyFont="1" applyFill="1" applyBorder="1" applyAlignment="1">
      <alignment horizontal="left" vertical="top" wrapText="1"/>
    </xf>
    <xf numFmtId="0" fontId="59" fillId="0" borderId="0" xfId="206" applyFont="1" applyFill="1" applyBorder="1" applyAlignment="1">
      <alignment horizontal="left" vertical="top" wrapText="1"/>
    </xf>
    <xf numFmtId="0" fontId="59" fillId="0" borderId="0" xfId="206" applyFont="1" applyFill="1" applyBorder="1"/>
    <xf numFmtId="181" fontId="59" fillId="0" borderId="0" xfId="206" applyNumberFormat="1" applyFont="1" applyFill="1" applyBorder="1"/>
    <xf numFmtId="39" fontId="56" fillId="0" borderId="0" xfId="0" applyNumberFormat="1" applyFont="1" applyBorder="1" applyAlignment="1">
      <alignment horizontal="left" vertical="center" wrapText="1"/>
    </xf>
    <xf numFmtId="0" fontId="59" fillId="0" borderId="0" xfId="0" applyFont="1" applyBorder="1" applyAlignment="1">
      <alignment horizontal="left" vertical="center"/>
    </xf>
    <xf numFmtId="0" fontId="56" fillId="0" borderId="0" xfId="0" applyFont="1" applyBorder="1" applyAlignment="1">
      <alignment horizontal="right" vertical="center"/>
    </xf>
    <xf numFmtId="0" fontId="59" fillId="0" borderId="0" xfId="206" applyFont="1" applyBorder="1" applyAlignment="1">
      <alignment horizontal="left" vertical="center" wrapText="1"/>
    </xf>
    <xf numFmtId="0" fontId="59" fillId="0" borderId="13" xfId="206" applyFont="1" applyBorder="1" applyAlignment="1">
      <alignment horizontal="left" vertical="center" wrapText="1"/>
    </xf>
    <xf numFmtId="0" fontId="59" fillId="0" borderId="13" xfId="206" applyFont="1" applyBorder="1"/>
    <xf numFmtId="4" fontId="59" fillId="0" borderId="13" xfId="206" applyNumberFormat="1" applyFont="1" applyBorder="1"/>
    <xf numFmtId="0" fontId="56" fillId="0" borderId="0" xfId="206" applyFont="1" applyBorder="1" applyAlignment="1">
      <alignment horizontal="left" vertical="center" wrapText="1"/>
    </xf>
    <xf numFmtId="0" fontId="56" fillId="0" borderId="0" xfId="206" applyFont="1" applyBorder="1"/>
    <xf numFmtId="0" fontId="59" fillId="0" borderId="0" xfId="125" quotePrefix="1" applyFont="1" applyAlignment="1">
      <alignment horizontal="center" vertical="top"/>
    </xf>
    <xf numFmtId="0" fontId="59" fillId="0" borderId="0" xfId="125" applyFont="1" applyAlignment="1">
      <alignment horizontal="center" vertical="top"/>
    </xf>
    <xf numFmtId="181" fontId="59" fillId="0" borderId="15" xfId="125" applyNumberFormat="1" applyFont="1" applyBorder="1" applyAlignment="1" applyProtection="1">
      <alignment horizontal="right" wrapText="1"/>
      <protection locked="0"/>
    </xf>
    <xf numFmtId="181" fontId="59" fillId="0" borderId="15" xfId="125" applyNumberFormat="1" applyFont="1" applyBorder="1" applyAlignment="1" applyProtection="1">
      <alignment horizontal="right"/>
    </xf>
    <xf numFmtId="181" fontId="56" fillId="24" borderId="17" xfId="125" applyNumberFormat="1" applyFont="1" applyFill="1" applyBorder="1" applyAlignment="1" applyProtection="1">
      <alignment horizontal="right" wrapText="1"/>
      <protection locked="0"/>
    </xf>
    <xf numFmtId="181" fontId="59" fillId="0" borderId="0" xfId="128" applyNumberFormat="1" applyFont="1" applyFill="1" applyBorder="1" applyProtection="1">
      <protection locked="0"/>
    </xf>
    <xf numFmtId="181" fontId="59" fillId="0" borderId="0" xfId="128" applyNumberFormat="1" applyFont="1" applyFill="1" applyBorder="1" applyProtection="1"/>
    <xf numFmtId="181" fontId="56" fillId="0" borderId="0" xfId="126" applyNumberFormat="1" applyFont="1" applyFill="1" applyAlignment="1" applyProtection="1">
      <alignment horizontal="right"/>
      <protection locked="0"/>
    </xf>
    <xf numFmtId="181" fontId="56" fillId="0" borderId="0" xfId="126" applyNumberFormat="1" applyFont="1" applyFill="1" applyAlignment="1" applyProtection="1">
      <alignment horizontal="right"/>
    </xf>
    <xf numFmtId="181" fontId="56" fillId="0" borderId="0" xfId="126" applyNumberFormat="1" applyFont="1" applyFill="1" applyAlignment="1" applyProtection="1"/>
    <xf numFmtId="181" fontId="56" fillId="0" borderId="0" xfId="0" applyNumberFormat="1" applyFont="1" applyProtection="1">
      <protection locked="0"/>
    </xf>
    <xf numFmtId="181" fontId="56" fillId="0" borderId="0" xfId="0" applyNumberFormat="1" applyFont="1" applyProtection="1"/>
    <xf numFmtId="181" fontId="56" fillId="0" borderId="0" xfId="0" applyNumberFormat="1" applyFont="1" applyAlignment="1" applyProtection="1">
      <alignment horizontal="justify" vertical="center"/>
      <protection locked="0"/>
    </xf>
    <xf numFmtId="181" fontId="68" fillId="0" borderId="0" xfId="0" applyNumberFormat="1" applyFont="1" applyAlignment="1" applyProtection="1">
      <alignment horizontal="justify" vertical="center"/>
    </xf>
    <xf numFmtId="181" fontId="59" fillId="0" borderId="0" xfId="125" applyNumberFormat="1" applyFont="1" applyFill="1" applyBorder="1" applyAlignment="1" applyProtection="1">
      <alignment horizontal="right"/>
      <protection locked="0"/>
    </xf>
    <xf numFmtId="181" fontId="67" fillId="0" borderId="0" xfId="125" applyNumberFormat="1" applyFont="1" applyFill="1" applyAlignment="1" applyProtection="1">
      <alignment horizontal="right" wrapText="1"/>
      <protection locked="0"/>
    </xf>
    <xf numFmtId="181" fontId="67" fillId="0" borderId="0" xfId="125" applyNumberFormat="1" applyFont="1" applyFill="1" applyAlignment="1" applyProtection="1"/>
    <xf numFmtId="181" fontId="67" fillId="0" borderId="0" xfId="0" applyNumberFormat="1" applyFont="1" applyFill="1" applyAlignment="1" applyProtection="1">
      <alignment horizontal="right"/>
      <protection locked="0"/>
    </xf>
    <xf numFmtId="181" fontId="67" fillId="0" borderId="0" xfId="0" applyNumberFormat="1" applyFont="1" applyFill="1" applyAlignment="1" applyProtection="1">
      <alignment horizontal="right"/>
    </xf>
    <xf numFmtId="0" fontId="56" fillId="0" borderId="0" xfId="125" quotePrefix="1" applyFont="1" applyFill="1" applyAlignment="1" applyProtection="1">
      <alignment horizontal="center" vertical="top"/>
    </xf>
    <xf numFmtId="0" fontId="59" fillId="0" borderId="15" xfId="125" applyFont="1" applyBorder="1" applyAlignment="1" applyProtection="1">
      <alignment horizontal="center" vertical="top"/>
    </xf>
    <xf numFmtId="0" fontId="59" fillId="0" borderId="0" xfId="128" applyFont="1" applyFill="1" applyAlignment="1" applyProtection="1">
      <alignment horizontal="center" vertical="top"/>
    </xf>
    <xf numFmtId="0" fontId="56" fillId="0" borderId="0" xfId="126" applyFont="1" applyFill="1" applyAlignment="1" applyProtection="1">
      <alignment horizontal="center" vertical="top"/>
    </xf>
    <xf numFmtId="0" fontId="59" fillId="0" borderId="0" xfId="125" applyFont="1" applyFill="1" applyBorder="1" applyAlignment="1" applyProtection="1">
      <alignment horizontal="center" vertical="top"/>
    </xf>
    <xf numFmtId="0" fontId="67" fillId="0" borderId="0" xfId="125" applyFont="1" applyFill="1" applyAlignment="1" applyProtection="1">
      <alignment horizontal="center" vertical="top"/>
    </xf>
    <xf numFmtId="0" fontId="59" fillId="0" borderId="0" xfId="0" applyFont="1" applyFill="1" applyAlignment="1" applyProtection="1">
      <alignment horizontal="center" vertical="top"/>
    </xf>
    <xf numFmtId="0" fontId="59" fillId="0" borderId="0" xfId="125" applyFont="1" applyFill="1" applyAlignment="1" applyProtection="1">
      <alignment horizontal="center" vertical="top"/>
    </xf>
    <xf numFmtId="0" fontId="59" fillId="0" borderId="0" xfId="125" applyNumberFormat="1" applyFont="1" applyFill="1" applyBorder="1" applyAlignment="1" applyProtection="1">
      <alignment horizontal="left"/>
    </xf>
    <xf numFmtId="181" fontId="59" fillId="0" borderId="0" xfId="125" applyNumberFormat="1" applyFont="1" applyFill="1" applyBorder="1" applyAlignment="1" applyProtection="1">
      <alignment horizontal="right" wrapText="1"/>
      <protection locked="0"/>
    </xf>
    <xf numFmtId="0" fontId="59" fillId="0" borderId="0" xfId="125" applyFont="1" applyFill="1" applyBorder="1" applyAlignment="1" applyProtection="1">
      <alignment horizontal="justify" vertical="top" wrapText="1"/>
    </xf>
    <xf numFmtId="0" fontId="56" fillId="0" borderId="0" xfId="125" applyFont="1" applyFill="1" applyAlignment="1" applyProtection="1">
      <alignment horizontal="justify" vertical="top" wrapText="1"/>
    </xf>
    <xf numFmtId="4" fontId="56" fillId="0" borderId="0" xfId="125" applyNumberFormat="1" applyFont="1" applyFill="1" applyAlignment="1" applyProtection="1"/>
    <xf numFmtId="0" fontId="56" fillId="0" borderId="16" xfId="125" applyFont="1" applyFill="1" applyBorder="1" applyAlignment="1" applyProtection="1">
      <alignment horizontal="center" vertical="top"/>
    </xf>
    <xf numFmtId="0" fontId="56" fillId="0" borderId="16" xfId="125" applyFont="1" applyFill="1" applyBorder="1" applyAlignment="1" applyProtection="1">
      <alignment horizontal="left" vertical="top"/>
    </xf>
    <xf numFmtId="0" fontId="56" fillId="0" borderId="16" xfId="125" applyNumberFormat="1" applyFont="1" applyFill="1" applyBorder="1" applyAlignment="1" applyProtection="1">
      <alignment horizontal="left"/>
    </xf>
    <xf numFmtId="4" fontId="56" fillId="0" borderId="16" xfId="125" applyNumberFormat="1" applyFont="1" applyFill="1" applyBorder="1" applyAlignment="1" applyProtection="1"/>
    <xf numFmtId="181" fontId="56" fillId="0" borderId="16" xfId="125" applyNumberFormat="1" applyFont="1" applyFill="1" applyBorder="1" applyAlignment="1" applyProtection="1">
      <alignment horizontal="right" wrapText="1"/>
      <protection locked="0"/>
    </xf>
    <xf numFmtId="0" fontId="56" fillId="0" borderId="0" xfId="125" applyFont="1" applyAlignment="1">
      <alignment horizontal="center" vertical="top"/>
    </xf>
    <xf numFmtId="0" fontId="59" fillId="0" borderId="15" xfId="125" applyFont="1" applyBorder="1" applyAlignment="1">
      <alignment horizontal="center" vertical="top"/>
    </xf>
    <xf numFmtId="0" fontId="56" fillId="24" borderId="17" xfId="125" quotePrefix="1" applyFont="1" applyFill="1" applyBorder="1" applyAlignment="1">
      <alignment horizontal="center" vertical="top"/>
    </xf>
    <xf numFmtId="0" fontId="59" fillId="0" borderId="0" xfId="0" applyFont="1" applyFill="1" applyAlignment="1">
      <alignment horizontal="center" vertical="top"/>
    </xf>
    <xf numFmtId="0" fontId="59" fillId="0" borderId="0" xfId="0" applyFont="1" applyAlignment="1">
      <alignment horizontal="center" vertical="top"/>
    </xf>
    <xf numFmtId="0" fontId="56" fillId="0" borderId="0" xfId="125" applyFont="1" applyFill="1" applyAlignment="1">
      <alignment horizontal="center" vertical="top"/>
    </xf>
    <xf numFmtId="0" fontId="56" fillId="0" borderId="0" xfId="125" quotePrefix="1" applyFont="1" applyFill="1" applyAlignment="1">
      <alignment horizontal="center" vertical="top"/>
    </xf>
    <xf numFmtId="0" fontId="59" fillId="0" borderId="15" xfId="125" applyFont="1" applyFill="1" applyBorder="1" applyAlignment="1">
      <alignment horizontal="center"/>
    </xf>
    <xf numFmtId="0" fontId="56" fillId="25" borderId="17" xfId="125" quotePrefix="1" applyFont="1" applyFill="1" applyBorder="1" applyAlignment="1">
      <alignment horizontal="center" vertical="top"/>
    </xf>
    <xf numFmtId="0" fontId="59" fillId="0" borderId="0" xfId="125" applyFont="1" applyFill="1" applyAlignment="1">
      <alignment horizontal="center" vertical="top"/>
    </xf>
    <xf numFmtId="0" fontId="59" fillId="0" borderId="0" xfId="125" quotePrefix="1" applyFont="1" applyFill="1" applyAlignment="1">
      <alignment horizontal="center" vertical="top"/>
    </xf>
    <xf numFmtId="0" fontId="59" fillId="0" borderId="13" xfId="125" applyFont="1" applyFill="1" applyBorder="1" applyAlignment="1">
      <alignment horizontal="center" vertical="top"/>
    </xf>
    <xf numFmtId="0" fontId="59" fillId="0" borderId="0" xfId="125" applyFont="1" applyFill="1" applyBorder="1" applyAlignment="1">
      <alignment horizontal="center" vertical="top"/>
    </xf>
    <xf numFmtId="0" fontId="59" fillId="0" borderId="14" xfId="125" applyFont="1" applyFill="1" applyBorder="1" applyAlignment="1">
      <alignment horizontal="center" vertical="top"/>
    </xf>
    <xf numFmtId="181" fontId="59" fillId="0" borderId="0" xfId="125" applyNumberFormat="1" applyFont="1" applyAlignment="1"/>
    <xf numFmtId="181" fontId="56" fillId="0" borderId="0" xfId="125" applyNumberFormat="1" applyFont="1" applyBorder="1" applyAlignment="1"/>
    <xf numFmtId="181" fontId="59" fillId="0" borderId="0" xfId="125" applyNumberFormat="1" applyFont="1" applyBorder="1" applyAlignment="1"/>
    <xf numFmtId="181" fontId="59" fillId="0" borderId="13" xfId="125" applyNumberFormat="1" applyFont="1" applyBorder="1" applyAlignment="1"/>
    <xf numFmtId="181" fontId="59" fillId="0" borderId="0" xfId="125" applyNumberFormat="1" applyFont="1" applyBorder="1" applyAlignment="1">
      <alignment vertical="center"/>
    </xf>
    <xf numFmtId="0" fontId="56" fillId="0" borderId="0" xfId="125" applyFont="1" applyFill="1" applyBorder="1" applyAlignment="1" applyProtection="1">
      <alignment horizontal="left" vertical="top"/>
    </xf>
    <xf numFmtId="0" fontId="56" fillId="0" borderId="0" xfId="125" quotePrefix="1" applyFont="1" applyFill="1" applyBorder="1" applyAlignment="1" applyProtection="1">
      <alignment horizontal="left" vertical="top" wrapText="1"/>
    </xf>
    <xf numFmtId="0" fontId="56" fillId="0" borderId="0" xfId="125" applyFont="1" applyFill="1" applyBorder="1" applyAlignment="1" applyProtection="1">
      <alignment horizontal="left"/>
    </xf>
    <xf numFmtId="4" fontId="56" fillId="0" borderId="0" xfId="125" applyNumberFormat="1" applyFont="1" applyFill="1" applyBorder="1" applyAlignment="1" applyProtection="1">
      <alignment horizontal="right"/>
    </xf>
    <xf numFmtId="4" fontId="56" fillId="0" borderId="0" xfId="125" applyNumberFormat="1" applyFont="1" applyFill="1" applyBorder="1" applyAlignment="1" applyProtection="1">
      <alignment horizontal="right"/>
      <protection locked="0"/>
    </xf>
    <xf numFmtId="0" fontId="59" fillId="0" borderId="0" xfId="0" applyFont="1" applyFill="1" applyBorder="1" applyAlignment="1" applyProtection="1">
      <alignment horizontal="left" vertical="top"/>
    </xf>
    <xf numFmtId="0" fontId="59" fillId="0" borderId="0" xfId="125" applyFont="1" applyBorder="1" applyAlignment="1">
      <alignment horizontal="left" vertical="top"/>
    </xf>
    <xf numFmtId="0" fontId="56" fillId="0" borderId="16" xfId="125" quotePrefix="1" applyFont="1" applyBorder="1" applyAlignment="1">
      <alignment horizontal="left"/>
    </xf>
    <xf numFmtId="0" fontId="56" fillId="0" borderId="16" xfId="125" applyFont="1" applyBorder="1"/>
    <xf numFmtId="0" fontId="56" fillId="0" borderId="16" xfId="125" applyFont="1" applyBorder="1" applyAlignment="1">
      <alignment horizontal="center"/>
    </xf>
    <xf numFmtId="0" fontId="56" fillId="0" borderId="16" xfId="125" applyFont="1" applyBorder="1" applyAlignment="1">
      <alignment horizontal="right"/>
    </xf>
    <xf numFmtId="0" fontId="56" fillId="0" borderId="18" xfId="127" applyNumberFormat="1" applyFont="1" applyFill="1" applyBorder="1" applyAlignment="1">
      <alignment vertical="top" wrapText="1"/>
    </xf>
    <xf numFmtId="0" fontId="56" fillId="0" borderId="17" xfId="0" applyFont="1" applyFill="1" applyBorder="1" applyAlignment="1">
      <alignment vertical="top" wrapText="1"/>
    </xf>
    <xf numFmtId="0" fontId="56" fillId="0" borderId="30" xfId="0" applyFont="1" applyFill="1" applyBorder="1" applyAlignment="1">
      <alignment horizontal="left" vertical="center" wrapText="1"/>
    </xf>
    <xf numFmtId="0" fontId="56" fillId="0" borderId="31" xfId="0" applyFont="1" applyFill="1" applyBorder="1" applyAlignment="1">
      <alignment horizontal="left" vertical="center" wrapText="1"/>
    </xf>
    <xf numFmtId="4" fontId="56" fillId="0" borderId="31" xfId="0" applyNumberFormat="1" applyFont="1" applyFill="1" applyBorder="1" applyAlignment="1">
      <alignment horizontal="center"/>
    </xf>
    <xf numFmtId="0" fontId="56" fillId="0" borderId="31" xfId="0" applyNumberFormat="1" applyFont="1" applyFill="1" applyBorder="1" applyAlignment="1">
      <alignment horizontal="center"/>
    </xf>
    <xf numFmtId="0" fontId="56" fillId="0" borderId="30" xfId="0" applyFont="1" applyFill="1" applyBorder="1" applyAlignment="1">
      <alignment horizontal="left" vertical="top" wrapText="1"/>
    </xf>
    <xf numFmtId="4" fontId="59" fillId="0" borderId="31" xfId="0" applyNumberFormat="1" applyFont="1" applyFill="1" applyBorder="1" applyAlignment="1">
      <alignment horizontal="center" vertical="center"/>
    </xf>
    <xf numFmtId="0" fontId="59" fillId="0" borderId="31" xfId="0" applyNumberFormat="1" applyFont="1" applyFill="1" applyBorder="1" applyAlignment="1">
      <alignment horizontal="center" vertical="center"/>
    </xf>
    <xf numFmtId="0" fontId="73" fillId="0" borderId="0" xfId="0" applyFont="1" applyAlignment="1">
      <alignment horizontal="left" vertical="center"/>
    </xf>
    <xf numFmtId="185" fontId="75" fillId="0" borderId="0" xfId="204" applyNumberFormat="1" applyFont="1" applyFill="1" applyAlignment="1" applyProtection="1">
      <alignment horizontal="right" vertical="justify"/>
    </xf>
    <xf numFmtId="185" fontId="75" fillId="0" borderId="0" xfId="204" applyNumberFormat="1" applyFont="1" applyFill="1" applyAlignment="1" applyProtection="1">
      <alignment horizontal="right"/>
    </xf>
    <xf numFmtId="0" fontId="59" fillId="0" borderId="0" xfId="0" applyFont="1" applyFill="1" applyAlignment="1" applyProtection="1">
      <alignment horizontal="left"/>
    </xf>
    <xf numFmtId="0" fontId="59" fillId="0" borderId="0" xfId="0" applyFont="1" applyFill="1" applyAlignment="1" applyProtection="1"/>
    <xf numFmtId="185" fontId="59" fillId="0" borderId="0" xfId="204" applyNumberFormat="1" applyFont="1" applyFill="1" applyAlignment="1" applyProtection="1">
      <alignment horizontal="right"/>
    </xf>
    <xf numFmtId="0" fontId="56" fillId="0" borderId="33" xfId="0" applyFont="1" applyFill="1" applyBorder="1" applyAlignment="1" applyProtection="1">
      <alignment horizontal="left" vertical="top"/>
    </xf>
    <xf numFmtId="0" fontId="56" fillId="0" borderId="34" xfId="0" applyFont="1" applyFill="1" applyBorder="1" applyAlignment="1" applyProtection="1">
      <alignment vertical="top"/>
    </xf>
    <xf numFmtId="0" fontId="56" fillId="0" borderId="35" xfId="0" applyFont="1" applyFill="1" applyBorder="1" applyAlignment="1" applyProtection="1">
      <alignment vertical="top"/>
    </xf>
    <xf numFmtId="0" fontId="56" fillId="0" borderId="35" xfId="0" applyFont="1" applyFill="1" applyBorder="1" applyAlignment="1" applyProtection="1">
      <alignment horizontal="left" vertical="top"/>
    </xf>
    <xf numFmtId="0" fontId="56" fillId="0" borderId="32" xfId="0" applyFont="1" applyFill="1" applyBorder="1" applyAlignment="1" applyProtection="1">
      <alignment horizontal="left" vertical="top"/>
    </xf>
    <xf numFmtId="185" fontId="59" fillId="0" borderId="0" xfId="204" applyNumberFormat="1" applyFont="1" applyFill="1" applyAlignment="1" applyProtection="1">
      <alignment horizontal="right" vertical="justify"/>
    </xf>
    <xf numFmtId="0" fontId="59" fillId="0" borderId="36" xfId="0" applyFont="1" applyFill="1" applyBorder="1" applyAlignment="1" applyProtection="1">
      <alignment horizontal="left" vertical="top"/>
    </xf>
    <xf numFmtId="0" fontId="59" fillId="0" borderId="37" xfId="0" applyFont="1" applyFill="1" applyBorder="1" applyAlignment="1" applyProtection="1">
      <alignment vertical="top"/>
    </xf>
    <xf numFmtId="0" fontId="59" fillId="0" borderId="38" xfId="0" applyFont="1" applyFill="1" applyBorder="1" applyAlignment="1" applyProtection="1">
      <alignment horizontal="left" vertical="top"/>
    </xf>
    <xf numFmtId="0" fontId="59" fillId="0" borderId="39" xfId="0" applyFont="1" applyFill="1" applyBorder="1" applyAlignment="1" applyProtection="1">
      <alignment horizontal="left" vertical="top"/>
    </xf>
    <xf numFmtId="0" fontId="59" fillId="0" borderId="40" xfId="0" applyFont="1" applyFill="1" applyBorder="1" applyAlignment="1" applyProtection="1">
      <alignment horizontal="left" vertical="top"/>
    </xf>
    <xf numFmtId="0" fontId="59" fillId="0" borderId="37" xfId="0" applyFont="1" applyFill="1" applyBorder="1" applyAlignment="1" applyProtection="1">
      <alignment horizontal="justify" vertical="top" wrapText="1"/>
    </xf>
    <xf numFmtId="0" fontId="59" fillId="0" borderId="41" xfId="0" applyFont="1" applyFill="1" applyBorder="1" applyAlignment="1" applyProtection="1">
      <alignment horizontal="left" vertical="top"/>
    </xf>
    <xf numFmtId="0" fontId="59" fillId="0" borderId="42" xfId="0" applyFont="1" applyFill="1" applyBorder="1" applyAlignment="1" applyProtection="1">
      <alignment horizontal="left" vertical="top"/>
    </xf>
    <xf numFmtId="0" fontId="59" fillId="0" borderId="43" xfId="0" applyFont="1" applyFill="1" applyBorder="1" applyAlignment="1" applyProtection="1">
      <alignment horizontal="left" vertical="top"/>
    </xf>
    <xf numFmtId="0" fontId="59" fillId="0" borderId="0" xfId="0" applyFont="1" applyFill="1" applyBorder="1" applyAlignment="1" applyProtection="1">
      <alignment horizontal="justify" vertical="top"/>
    </xf>
    <xf numFmtId="0" fontId="59" fillId="0" borderId="0" xfId="0" applyFont="1" applyFill="1" applyBorder="1" applyAlignment="1" applyProtection="1">
      <alignment vertical="top"/>
    </xf>
    <xf numFmtId="0" fontId="56" fillId="0" borderId="17" xfId="0" applyFont="1" applyFill="1" applyBorder="1" applyAlignment="1" applyProtection="1">
      <alignment horizontal="left" vertical="top"/>
    </xf>
    <xf numFmtId="0" fontId="56" fillId="0" borderId="33" xfId="0" applyFont="1" applyFill="1" applyBorder="1" applyAlignment="1" applyProtection="1">
      <alignment vertical="top"/>
    </xf>
    <xf numFmtId="0" fontId="59" fillId="0" borderId="38" xfId="0" applyFont="1" applyFill="1" applyBorder="1" applyAlignment="1" applyProtection="1">
      <alignment horizontal="justify" vertical="top" wrapText="1"/>
    </xf>
    <xf numFmtId="0" fontId="59" fillId="0" borderId="44" xfId="0" applyFont="1" applyFill="1" applyBorder="1" applyAlignment="1" applyProtection="1">
      <alignment horizontal="left" vertical="top"/>
    </xf>
    <xf numFmtId="0" fontId="59" fillId="0" borderId="45" xfId="0" applyFont="1" applyFill="1" applyBorder="1" applyAlignment="1" applyProtection="1">
      <alignment horizontal="justify" vertical="top" wrapText="1"/>
    </xf>
    <xf numFmtId="0" fontId="59" fillId="0" borderId="45" xfId="0" applyFont="1" applyFill="1" applyBorder="1" applyAlignment="1" applyProtection="1">
      <alignment horizontal="left" vertical="top"/>
    </xf>
    <xf numFmtId="0" fontId="59" fillId="0" borderId="46" xfId="0" applyFont="1" applyFill="1" applyBorder="1" applyAlignment="1" applyProtection="1">
      <alignment horizontal="left" vertical="top"/>
    </xf>
    <xf numFmtId="0" fontId="59" fillId="0" borderId="47" xfId="0" applyFont="1" applyFill="1" applyBorder="1" applyAlignment="1" applyProtection="1">
      <alignment horizontal="justify" vertical="top" wrapText="1"/>
    </xf>
    <xf numFmtId="0" fontId="59" fillId="0" borderId="47" xfId="0" applyFont="1" applyFill="1" applyBorder="1" applyAlignment="1" applyProtection="1">
      <alignment horizontal="left" vertical="top"/>
    </xf>
    <xf numFmtId="0" fontId="59" fillId="0" borderId="48" xfId="0" applyFont="1" applyFill="1" applyBorder="1" applyAlignment="1" applyProtection="1">
      <alignment horizontal="justify" vertical="top" wrapText="1"/>
    </xf>
    <xf numFmtId="0" fontId="59" fillId="0" borderId="48" xfId="0" applyFont="1" applyFill="1" applyBorder="1" applyAlignment="1" applyProtection="1">
      <alignment horizontal="left" vertical="top"/>
    </xf>
    <xf numFmtId="0" fontId="59" fillId="0" borderId="45" xfId="0" applyFont="1" applyFill="1" applyBorder="1" applyAlignment="1" applyProtection="1">
      <alignment vertical="top" wrapText="1"/>
    </xf>
    <xf numFmtId="0" fontId="59" fillId="0" borderId="47" xfId="0" applyFont="1" applyFill="1" applyBorder="1" applyAlignment="1" applyProtection="1">
      <alignment vertical="top" wrapText="1"/>
    </xf>
    <xf numFmtId="0" fontId="76" fillId="0" borderId="45" xfId="0" applyFont="1" applyFill="1" applyBorder="1" applyAlignment="1" applyProtection="1">
      <alignment horizontal="left" vertical="top" wrapText="1"/>
    </xf>
    <xf numFmtId="0" fontId="56" fillId="0" borderId="34" xfId="0" applyFont="1" applyFill="1" applyBorder="1" applyAlignment="1" applyProtection="1">
      <alignment horizontal="left" vertical="top"/>
    </xf>
    <xf numFmtId="0" fontId="59" fillId="0" borderId="37" xfId="0" applyFont="1" applyFill="1" applyBorder="1" applyAlignment="1" applyProtection="1">
      <alignment vertical="top" wrapText="1"/>
    </xf>
    <xf numFmtId="0" fontId="56" fillId="0" borderId="48" xfId="0" applyFont="1" applyFill="1" applyBorder="1" applyAlignment="1" applyProtection="1">
      <alignment vertical="top" wrapText="1"/>
    </xf>
    <xf numFmtId="0" fontId="56" fillId="0" borderId="48" xfId="0" applyFont="1" applyFill="1" applyBorder="1" applyAlignment="1" applyProtection="1">
      <alignment horizontal="left" vertical="top"/>
    </xf>
    <xf numFmtId="0" fontId="78" fillId="0" borderId="0" xfId="0" applyFont="1" applyAlignment="1" applyProtection="1">
      <alignment horizontal="left"/>
    </xf>
    <xf numFmtId="0" fontId="78" fillId="0" borderId="0" xfId="0" applyFont="1" applyAlignment="1" applyProtection="1"/>
    <xf numFmtId="185" fontId="56" fillId="0" borderId="0" xfId="204" applyNumberFormat="1" applyFont="1" applyFill="1" applyAlignment="1" applyProtection="1">
      <alignment horizontal="right" vertical="justify"/>
    </xf>
    <xf numFmtId="0" fontId="56" fillId="0" borderId="17" xfId="0" applyFont="1" applyFill="1" applyBorder="1" applyAlignment="1" applyProtection="1">
      <alignment vertical="top"/>
    </xf>
    <xf numFmtId="185" fontId="59" fillId="0" borderId="17" xfId="204" applyNumberFormat="1" applyFont="1" applyFill="1" applyBorder="1" applyAlignment="1" applyProtection="1">
      <alignment horizontal="right" vertical="justify"/>
    </xf>
    <xf numFmtId="0" fontId="59" fillId="0" borderId="17" xfId="0" applyFont="1" applyFill="1" applyBorder="1" applyAlignment="1" applyProtection="1">
      <alignment horizontal="left" vertical="top"/>
    </xf>
    <xf numFmtId="0" fontId="59" fillId="0" borderId="17" xfId="0" applyFont="1" applyFill="1" applyBorder="1" applyAlignment="1" applyProtection="1">
      <alignment horizontal="justify" vertical="top"/>
    </xf>
    <xf numFmtId="0" fontId="59" fillId="0" borderId="17" xfId="0" applyFont="1" applyFill="1" applyBorder="1" applyAlignment="1" applyProtection="1">
      <alignment vertical="top"/>
    </xf>
    <xf numFmtId="0" fontId="59" fillId="0" borderId="17" xfId="0" applyFont="1" applyFill="1" applyBorder="1" applyAlignment="1" applyProtection="1">
      <alignment horizontal="justify" vertical="top" wrapText="1"/>
    </xf>
    <xf numFmtId="0" fontId="75" fillId="0" borderId="16" xfId="0" applyFont="1" applyFill="1" applyBorder="1" applyAlignment="1" applyProtection="1">
      <alignment horizontal="left"/>
    </xf>
    <xf numFmtId="0" fontId="75" fillId="0" borderId="16" xfId="0" applyFont="1" applyFill="1" applyBorder="1" applyAlignment="1" applyProtection="1"/>
    <xf numFmtId="181" fontId="59" fillId="0" borderId="0" xfId="125" applyNumberFormat="1" applyFont="1" applyFill="1" applyBorder="1" applyAlignment="1"/>
    <xf numFmtId="14" fontId="56" fillId="0" borderId="0" xfId="125" applyNumberFormat="1" applyFont="1" applyBorder="1"/>
    <xf numFmtId="14" fontId="56" fillId="0" borderId="0" xfId="125" quotePrefix="1" applyNumberFormat="1" applyFont="1" applyBorder="1"/>
    <xf numFmtId="0" fontId="76" fillId="0" borderId="45" xfId="0" quotePrefix="1" applyFont="1" applyFill="1" applyBorder="1" applyAlignment="1" applyProtection="1">
      <alignment horizontal="left" vertical="top" wrapText="1"/>
    </xf>
    <xf numFmtId="0" fontId="59" fillId="0" borderId="49" xfId="0" applyFont="1" applyFill="1" applyBorder="1" applyAlignment="1" applyProtection="1">
      <alignment horizontal="left" vertical="top"/>
    </xf>
    <xf numFmtId="0" fontId="76" fillId="0" borderId="47" xfId="0" quotePrefix="1" applyFont="1" applyFill="1" applyBorder="1" applyAlignment="1" applyProtection="1">
      <alignment horizontal="left" vertical="top" wrapText="1"/>
    </xf>
    <xf numFmtId="181" fontId="75" fillId="0" borderId="0" xfId="204" applyNumberFormat="1" applyFont="1" applyFill="1" applyAlignment="1" applyProtection="1">
      <alignment horizontal="right" vertical="justify"/>
    </xf>
    <xf numFmtId="181" fontId="59" fillId="0" borderId="17" xfId="204" applyNumberFormat="1" applyFont="1" applyFill="1" applyBorder="1" applyAlignment="1" applyProtection="1">
      <alignment horizontal="right" vertical="justify"/>
    </xf>
    <xf numFmtId="181" fontId="75" fillId="0" borderId="0" xfId="204" applyNumberFormat="1" applyFont="1" applyFill="1" applyAlignment="1" applyProtection="1">
      <alignment horizontal="right"/>
    </xf>
    <xf numFmtId="181" fontId="59" fillId="0" borderId="0" xfId="204" applyNumberFormat="1" applyFont="1" applyFill="1" applyAlignment="1" applyProtection="1">
      <alignment horizontal="right"/>
    </xf>
    <xf numFmtId="181" fontId="59" fillId="0" borderId="0" xfId="204" applyNumberFormat="1" applyFont="1" applyFill="1" applyAlignment="1" applyProtection="1">
      <alignment horizontal="right" vertical="justify"/>
    </xf>
    <xf numFmtId="39" fontId="56" fillId="0" borderId="31" xfId="0" applyNumberFormat="1" applyFont="1" applyBorder="1" applyAlignment="1">
      <alignment horizontal="left" vertical="center" wrapText="1"/>
    </xf>
    <xf numFmtId="0" fontId="56" fillId="0" borderId="31" xfId="0" applyFont="1" applyBorder="1" applyAlignment="1">
      <alignment horizontal="right" vertical="center"/>
    </xf>
    <xf numFmtId="0" fontId="56" fillId="0" borderId="32" xfId="0" applyFont="1" applyBorder="1" applyAlignment="1">
      <alignment horizontal="right" vertical="center"/>
    </xf>
    <xf numFmtId="0" fontId="59" fillId="0" borderId="0" xfId="0" applyFont="1" applyFill="1" applyBorder="1" applyAlignment="1" applyProtection="1">
      <alignment horizontal="justify" vertical="top"/>
    </xf>
    <xf numFmtId="0" fontId="74" fillId="0" borderId="0" xfId="0" applyFont="1" applyFill="1" applyAlignment="1" applyProtection="1">
      <alignment horizontal="left" vertical="top"/>
    </xf>
    <xf numFmtId="0" fontId="75" fillId="0" borderId="0" xfId="0" applyFont="1" applyFill="1" applyAlignment="1" applyProtection="1">
      <alignment horizontal="left" vertical="top"/>
    </xf>
    <xf numFmtId="0" fontId="59" fillId="0" borderId="0" xfId="0" applyFont="1" applyFill="1" applyAlignment="1" applyProtection="1">
      <alignment horizontal="left" vertical="top" wrapText="1"/>
    </xf>
    <xf numFmtId="0" fontId="59" fillId="0" borderId="0" xfId="0" applyFont="1" applyFill="1" applyAlignment="1" applyProtection="1">
      <alignment horizontal="left" vertical="top"/>
    </xf>
    <xf numFmtId="0" fontId="75" fillId="0" borderId="0" xfId="0" applyFont="1" applyFill="1" applyAlignment="1" applyProtection="1">
      <alignment vertical="top"/>
    </xf>
    <xf numFmtId="173" fontId="59" fillId="0" borderId="0" xfId="125" applyNumberFormat="1" applyFont="1" applyBorder="1" applyAlignment="1" applyProtection="1">
      <alignment horizontal="right" vertical="center"/>
      <protection locked="0"/>
    </xf>
    <xf numFmtId="173" fontId="56" fillId="0" borderId="25" xfId="125" applyNumberFormat="1" applyFont="1" applyBorder="1" applyAlignment="1" applyProtection="1">
      <alignment horizontal="right" vertical="center"/>
      <protection locked="0"/>
    </xf>
    <xf numFmtId="173" fontId="56" fillId="0" borderId="15" xfId="125" applyNumberFormat="1" applyFont="1" applyBorder="1" applyProtection="1">
      <protection locked="0"/>
    </xf>
    <xf numFmtId="181" fontId="59" fillId="0" borderId="0" xfId="125" applyNumberFormat="1" applyFont="1" applyFill="1" applyBorder="1" applyAlignment="1" applyProtection="1">
      <protection locked="0"/>
    </xf>
    <xf numFmtId="181" fontId="59" fillId="0" borderId="0" xfId="125" applyNumberFormat="1" applyFont="1" applyBorder="1" applyAlignment="1" applyProtection="1">
      <alignment vertical="center"/>
      <protection locked="0"/>
    </xf>
    <xf numFmtId="181" fontId="59" fillId="0" borderId="0" xfId="125" applyNumberFormat="1" applyFont="1" applyBorder="1" applyProtection="1">
      <protection locked="0"/>
    </xf>
    <xf numFmtId="181" fontId="56" fillId="0" borderId="16" xfId="125" applyNumberFormat="1" applyFont="1" applyBorder="1" applyAlignment="1" applyProtection="1">
      <alignment vertical="center"/>
      <protection locked="0"/>
    </xf>
    <xf numFmtId="181" fontId="59" fillId="0" borderId="0" xfId="0" applyNumberFormat="1" applyFont="1" applyAlignment="1" applyProtection="1">
      <alignment wrapText="1"/>
      <protection locked="0"/>
    </xf>
    <xf numFmtId="4" fontId="59" fillId="0" borderId="0" xfId="0" applyNumberFormat="1" applyFont="1" applyAlignment="1" applyProtection="1">
      <alignment wrapText="1"/>
      <protection locked="0"/>
    </xf>
    <xf numFmtId="0" fontId="59" fillId="0" borderId="0" xfId="0" applyFont="1" applyProtection="1">
      <protection locked="0"/>
    </xf>
    <xf numFmtId="181" fontId="56" fillId="0" borderId="16" xfId="0" applyNumberFormat="1" applyFont="1" applyBorder="1" applyAlignment="1" applyProtection="1">
      <alignment wrapText="1"/>
      <protection locked="0"/>
    </xf>
    <xf numFmtId="4" fontId="56" fillId="0" borderId="16" xfId="0" applyNumberFormat="1" applyFont="1" applyBorder="1" applyAlignment="1" applyProtection="1">
      <alignment wrapText="1"/>
      <protection locked="0"/>
    </xf>
    <xf numFmtId="181" fontId="56" fillId="0" borderId="0" xfId="0" applyNumberFormat="1" applyFont="1" applyAlignment="1" applyProtection="1">
      <alignment wrapText="1"/>
      <protection locked="0"/>
    </xf>
    <xf numFmtId="4" fontId="56" fillId="0" borderId="0" xfId="0" applyNumberFormat="1" applyFont="1" applyAlignment="1" applyProtection="1">
      <alignment wrapText="1"/>
      <protection locked="0"/>
    </xf>
    <xf numFmtId="181" fontId="56" fillId="0" borderId="0" xfId="0" applyNumberFormat="1" applyFont="1" applyAlignment="1" applyProtection="1">
      <alignment horizontal="right" wrapText="1"/>
      <protection locked="0"/>
    </xf>
    <xf numFmtId="4" fontId="56" fillId="0" borderId="0" xfId="0" applyNumberFormat="1" applyFont="1" applyAlignment="1" applyProtection="1">
      <alignment horizontal="right" wrapText="1"/>
      <protection locked="0"/>
    </xf>
    <xf numFmtId="4" fontId="59" fillId="0" borderId="0" xfId="204" applyNumberFormat="1" applyFont="1" applyAlignment="1" applyProtection="1">
      <alignment wrapText="1"/>
      <protection locked="0"/>
    </xf>
    <xf numFmtId="181" fontId="59" fillId="0" borderId="16" xfId="0" applyNumberFormat="1" applyFont="1" applyBorder="1" applyAlignment="1" applyProtection="1">
      <alignment wrapText="1"/>
      <protection locked="0"/>
    </xf>
    <xf numFmtId="4" fontId="56" fillId="0" borderId="16" xfId="0" applyNumberFormat="1" applyFont="1" applyBorder="1" applyProtection="1">
      <protection locked="0"/>
    </xf>
    <xf numFmtId="181" fontId="59" fillId="0" borderId="0" xfId="0" applyNumberFormat="1" applyFont="1" applyAlignment="1" applyProtection="1">
      <alignment horizontal="right" wrapText="1"/>
      <protection locked="0"/>
    </xf>
    <xf numFmtId="181" fontId="59" fillId="0" borderId="16" xfId="0" applyNumberFormat="1" applyFont="1" applyBorder="1" applyAlignment="1" applyProtection="1">
      <alignment horizontal="right" wrapText="1"/>
      <protection locked="0"/>
    </xf>
    <xf numFmtId="4" fontId="56" fillId="0" borderId="0" xfId="0" applyNumberFormat="1" applyFont="1" applyProtection="1">
      <protection locked="0"/>
    </xf>
    <xf numFmtId="181" fontId="56" fillId="0" borderId="16" xfId="0" applyNumberFormat="1" applyFont="1" applyBorder="1" applyProtection="1">
      <protection locked="0"/>
    </xf>
    <xf numFmtId="181" fontId="59" fillId="0" borderId="0" xfId="204" applyNumberFormat="1" applyFont="1" applyAlignment="1" applyProtection="1">
      <alignment wrapText="1"/>
      <protection locked="0"/>
    </xf>
    <xf numFmtId="181" fontId="57" fillId="0" borderId="0" xfId="0" applyNumberFormat="1" applyFont="1" applyAlignment="1" applyProtection="1">
      <alignment wrapText="1"/>
      <protection locked="0"/>
    </xf>
    <xf numFmtId="181" fontId="58" fillId="0" borderId="0" xfId="0" applyNumberFormat="1" applyFont="1" applyAlignment="1" applyProtection="1">
      <alignment horizontal="right" wrapText="1"/>
      <protection locked="0"/>
    </xf>
    <xf numFmtId="181" fontId="60" fillId="0" borderId="0" xfId="0" applyNumberFormat="1" applyFont="1" applyAlignment="1" applyProtection="1">
      <alignment wrapText="1"/>
      <protection locked="0"/>
    </xf>
    <xf numFmtId="4" fontId="59" fillId="0" borderId="14" xfId="125" applyNumberFormat="1" applyFont="1" applyFill="1" applyBorder="1" applyAlignment="1" applyProtection="1">
      <alignment horizontal="right" vertical="center"/>
      <protection locked="0"/>
    </xf>
    <xf numFmtId="0" fontId="59" fillId="0" borderId="0" xfId="0" applyFont="1" applyFill="1" applyBorder="1" applyProtection="1">
      <protection locked="0"/>
    </xf>
    <xf numFmtId="4" fontId="56" fillId="0" borderId="0" xfId="125" applyNumberFormat="1" applyFont="1" applyFill="1" applyBorder="1" applyAlignment="1" applyProtection="1">
      <alignment horizontal="right" vertical="center"/>
      <protection locked="0"/>
    </xf>
    <xf numFmtId="181" fontId="67" fillId="0" borderId="0" xfId="125" applyNumberFormat="1" applyFont="1" applyFill="1" applyAlignment="1" applyProtection="1">
      <protection locked="0"/>
    </xf>
    <xf numFmtId="181" fontId="56" fillId="0" borderId="0" xfId="125" applyNumberFormat="1" applyFont="1" applyFill="1" applyAlignment="1" applyProtection="1">
      <protection locked="0"/>
    </xf>
    <xf numFmtId="181" fontId="56" fillId="0" borderId="16" xfId="125" applyNumberFormat="1" applyFont="1" applyFill="1" applyBorder="1" applyAlignment="1" applyProtection="1">
      <protection locked="0"/>
    </xf>
    <xf numFmtId="181" fontId="59" fillId="0" borderId="0" xfId="0" applyNumberFormat="1" applyFont="1" applyBorder="1" applyAlignment="1" applyProtection="1">
      <alignment horizontal="right"/>
      <protection locked="0"/>
    </xf>
    <xf numFmtId="181" fontId="59" fillId="0" borderId="0" xfId="0" applyNumberFormat="1" applyFont="1" applyBorder="1" applyProtection="1">
      <protection locked="0"/>
    </xf>
    <xf numFmtId="181" fontId="59" fillId="0" borderId="16" xfId="0" applyNumberFormat="1" applyFont="1" applyBorder="1" applyAlignment="1" applyProtection="1">
      <alignment horizontal="right"/>
      <protection locked="0"/>
    </xf>
    <xf numFmtId="181" fontId="59" fillId="0" borderId="16" xfId="0" applyNumberFormat="1" applyFont="1" applyBorder="1" applyProtection="1">
      <protection locked="0"/>
    </xf>
    <xf numFmtId="181" fontId="59" fillId="0" borderId="13" xfId="0" applyNumberFormat="1" applyFont="1" applyBorder="1" applyAlignment="1" applyProtection="1">
      <alignment horizontal="right"/>
      <protection locked="0"/>
    </xf>
    <xf numFmtId="181" fontId="59" fillId="0" borderId="13" xfId="0" applyNumberFormat="1" applyFont="1" applyBorder="1" applyProtection="1">
      <protection locked="0"/>
    </xf>
    <xf numFmtId="181" fontId="56" fillId="0" borderId="31" xfId="0" applyNumberFormat="1" applyFont="1" applyFill="1" applyBorder="1" applyProtection="1">
      <protection locked="0"/>
    </xf>
    <xf numFmtId="181" fontId="56" fillId="0" borderId="32" xfId="0" applyNumberFormat="1" applyFont="1" applyFill="1" applyBorder="1" applyProtection="1">
      <protection locked="0"/>
    </xf>
    <xf numFmtId="181" fontId="72" fillId="0" borderId="13" xfId="0" applyNumberFormat="1" applyFont="1" applyBorder="1" applyProtection="1">
      <protection locked="0"/>
    </xf>
    <xf numFmtId="181" fontId="59" fillId="0" borderId="13" xfId="0" applyNumberFormat="1" applyFont="1" applyFill="1" applyBorder="1" applyProtection="1">
      <protection locked="0"/>
    </xf>
    <xf numFmtId="181" fontId="59" fillId="0" borderId="0" xfId="0" applyNumberFormat="1" applyFont="1" applyFill="1" applyBorder="1" applyProtection="1">
      <protection locked="0"/>
    </xf>
    <xf numFmtId="181" fontId="59" fillId="0" borderId="31" xfId="0" applyNumberFormat="1" applyFont="1" applyFill="1" applyBorder="1" applyAlignment="1" applyProtection="1">
      <alignment vertical="center"/>
      <protection locked="0"/>
    </xf>
    <xf numFmtId="181" fontId="56" fillId="0" borderId="32" xfId="0" applyNumberFormat="1" applyFont="1" applyFill="1" applyBorder="1" applyAlignment="1" applyProtection="1">
      <protection locked="0"/>
    </xf>
    <xf numFmtId="4" fontId="59" fillId="0" borderId="0" xfId="206" applyNumberFormat="1" applyFont="1" applyBorder="1" applyAlignment="1" applyProtection="1">
      <alignment vertical="center"/>
      <protection locked="0"/>
    </xf>
    <xf numFmtId="4" fontId="59" fillId="0" borderId="0" xfId="206" applyNumberFormat="1" applyFont="1" applyBorder="1" applyAlignment="1" applyProtection="1">
      <alignment vertical="center"/>
      <protection locked="0"/>
    </xf>
    <xf numFmtId="181" fontId="59" fillId="0" borderId="0" xfId="206" applyNumberFormat="1" applyFont="1" applyBorder="1" applyAlignment="1" applyProtection="1">
      <alignment vertical="center"/>
      <protection locked="0"/>
    </xf>
    <xf numFmtId="4" fontId="59" fillId="0" borderId="0" xfId="0" applyNumberFormat="1" applyFont="1" applyBorder="1" applyAlignment="1" applyProtection="1">
      <protection locked="0"/>
    </xf>
    <xf numFmtId="4" fontId="59" fillId="0" borderId="13" xfId="0" applyNumberFormat="1" applyFont="1" applyBorder="1" applyAlignment="1" applyProtection="1">
      <protection locked="0"/>
    </xf>
    <xf numFmtId="181" fontId="59" fillId="0" borderId="13" xfId="0" applyNumberFormat="1" applyFont="1" applyBorder="1" applyAlignment="1" applyProtection="1">
      <protection locked="0"/>
    </xf>
    <xf numFmtId="4" fontId="56" fillId="0" borderId="0" xfId="0" applyNumberFormat="1" applyFont="1" applyBorder="1" applyAlignment="1" applyProtection="1">
      <alignment vertical="center"/>
      <protection locked="0"/>
    </xf>
    <xf numFmtId="181" fontId="56" fillId="0" borderId="0" xfId="0" applyNumberFormat="1" applyFont="1" applyBorder="1" applyAlignment="1" applyProtection="1">
      <alignment vertical="center"/>
      <protection locked="0"/>
    </xf>
    <xf numFmtId="181" fontId="59" fillId="0" borderId="17" xfId="204" applyNumberFormat="1" applyFont="1" applyFill="1" applyBorder="1" applyAlignment="1" applyProtection="1">
      <alignment horizontal="right" vertical="justify"/>
      <protection locked="0"/>
    </xf>
    <xf numFmtId="185" fontId="59" fillId="0" borderId="17" xfId="204" applyNumberFormat="1" applyFont="1" applyFill="1" applyBorder="1" applyAlignment="1" applyProtection="1">
      <alignment horizontal="right" vertical="justify"/>
      <protection locked="0"/>
    </xf>
    <xf numFmtId="181" fontId="56" fillId="0" borderId="0" xfId="204" applyNumberFormat="1" applyFont="1" applyFill="1" applyAlignment="1" applyProtection="1">
      <alignment horizontal="right" vertical="justify"/>
      <protection locked="0"/>
    </xf>
    <xf numFmtId="185" fontId="59" fillId="0" borderId="0" xfId="204" applyNumberFormat="1" applyFont="1" applyFill="1" applyAlignment="1" applyProtection="1">
      <alignment horizontal="right" vertical="justify"/>
      <protection locked="0"/>
    </xf>
    <xf numFmtId="181" fontId="59" fillId="0" borderId="0" xfId="204" applyNumberFormat="1" applyFont="1" applyFill="1" applyAlignment="1" applyProtection="1">
      <alignment horizontal="right" vertical="justify"/>
      <protection locked="0"/>
    </xf>
    <xf numFmtId="185" fontId="56" fillId="0" borderId="0" xfId="204" applyNumberFormat="1" applyFont="1" applyFill="1" applyAlignment="1" applyProtection="1">
      <alignment horizontal="right" vertical="justify"/>
      <protection locked="0"/>
    </xf>
    <xf numFmtId="185" fontId="75" fillId="0" borderId="0" xfId="204" applyNumberFormat="1" applyFont="1" applyFill="1" applyAlignment="1" applyProtection="1">
      <alignment horizontal="right" vertical="justify"/>
      <protection locked="0"/>
    </xf>
    <xf numFmtId="181" fontId="75" fillId="0" borderId="0" xfId="204" applyNumberFormat="1" applyFont="1" applyFill="1" applyAlignment="1" applyProtection="1">
      <alignment horizontal="right" vertical="justify"/>
      <protection locked="0"/>
    </xf>
    <xf numFmtId="185" fontId="78" fillId="0" borderId="0" xfId="204" applyNumberFormat="1" applyFont="1" applyAlignment="1" applyProtection="1">
      <alignment horizontal="right"/>
      <protection locked="0"/>
    </xf>
    <xf numFmtId="181" fontId="78" fillId="0" borderId="0" xfId="204" applyNumberFormat="1" applyFont="1" applyAlignment="1" applyProtection="1">
      <alignment horizontal="right"/>
      <protection locked="0"/>
    </xf>
    <xf numFmtId="185" fontId="74" fillId="0" borderId="16" xfId="204" applyNumberFormat="1" applyFont="1" applyFill="1" applyBorder="1" applyAlignment="1" applyProtection="1">
      <alignment horizontal="right"/>
      <protection locked="0"/>
    </xf>
    <xf numFmtId="181" fontId="75" fillId="0" borderId="16" xfId="204" applyNumberFormat="1" applyFont="1" applyFill="1" applyBorder="1" applyAlignment="1" applyProtection="1">
      <alignment horizontal="right"/>
      <protection locked="0"/>
    </xf>
    <xf numFmtId="185" fontId="59" fillId="0" borderId="0" xfId="204" applyNumberFormat="1" applyFont="1" applyFill="1" applyAlignment="1" applyProtection="1">
      <alignment horizontal="right"/>
      <protection locked="0"/>
    </xf>
  </cellXfs>
  <cellStyles count="207">
    <cellStyle name="20 % – Poudarek1" xfId="1"/>
    <cellStyle name="20 % – Poudarek1 2" xfId="2"/>
    <cellStyle name="20 % – Poudarek2" xfId="3"/>
    <cellStyle name="20 % – Poudarek2 2" xfId="4"/>
    <cellStyle name="20 % – Poudarek3" xfId="5"/>
    <cellStyle name="20 % – Poudarek3 2" xfId="6"/>
    <cellStyle name="20 % – Poudarek4" xfId="7"/>
    <cellStyle name="20 % – Poudarek4 2" xfId="8"/>
    <cellStyle name="20 % – Poudarek5" xfId="9"/>
    <cellStyle name="20 % – Poudarek5 2" xfId="10"/>
    <cellStyle name="20 % – Poudarek6" xfId="11"/>
    <cellStyle name="20 % – Poudarek6 2" xfId="12"/>
    <cellStyle name="40 % – Poudarek1" xfId="13"/>
    <cellStyle name="40 % – Poudarek1 2" xfId="14"/>
    <cellStyle name="40 % – Poudarek2" xfId="15"/>
    <cellStyle name="40 % – Poudarek2 2" xfId="16"/>
    <cellStyle name="40 % – Poudarek3" xfId="17"/>
    <cellStyle name="40 % – Poudarek3 2" xfId="18"/>
    <cellStyle name="40 % – Poudarek4" xfId="19"/>
    <cellStyle name="40 % – Poudarek4 2" xfId="20"/>
    <cellStyle name="40 % – Poudarek5" xfId="21"/>
    <cellStyle name="40 % – Poudarek5 2" xfId="22"/>
    <cellStyle name="40 % – Poudarek6" xfId="23"/>
    <cellStyle name="40 % – Poudarek6 2" xfId="24"/>
    <cellStyle name="60 % – Poudarek1" xfId="25"/>
    <cellStyle name="60 % – Poudarek1 2" xfId="26"/>
    <cellStyle name="60 % – Poudarek2" xfId="27"/>
    <cellStyle name="60 % – Poudarek2 2" xfId="28"/>
    <cellStyle name="60 % – Poudarek3" xfId="29"/>
    <cellStyle name="60 % – Poudarek3 2" xfId="30"/>
    <cellStyle name="60 % – Poudarek4" xfId="31"/>
    <cellStyle name="60 % – Poudarek4 2" xfId="32"/>
    <cellStyle name="60 % – Poudarek5" xfId="33"/>
    <cellStyle name="60 % – Poudarek5 2" xfId="34"/>
    <cellStyle name="60 % – Poudarek6" xfId="35"/>
    <cellStyle name="60 % – Poudarek6 2" xfId="36"/>
    <cellStyle name="Comma 2" xfId="37"/>
    <cellStyle name="Comma 2 2" xfId="38"/>
    <cellStyle name="Comma 2 3" xfId="183"/>
    <cellStyle name="Comma 3" xfId="39"/>
    <cellStyle name="Comma 3 2" xfId="184"/>
    <cellStyle name="Comma0" xfId="40"/>
    <cellStyle name="Comma0 2" xfId="41"/>
    <cellStyle name="Comma0 2 2" xfId="42"/>
    <cellStyle name="Comma0 3" xfId="43"/>
    <cellStyle name="Currency0" xfId="44"/>
    <cellStyle name="Currency0 2" xfId="45"/>
    <cellStyle name="Currency0 2 2" xfId="46"/>
    <cellStyle name="Currency0 3" xfId="47"/>
    <cellStyle name="Date" xfId="48"/>
    <cellStyle name="Date 2" xfId="49"/>
    <cellStyle name="Date 2 2" xfId="50"/>
    <cellStyle name="Date 3" xfId="51"/>
    <cellStyle name="Denar [0]_V3 plin" xfId="52"/>
    <cellStyle name="Denar_V3 plin" xfId="53"/>
    <cellStyle name="Dezimal [0]_Tabelle1" xfId="54"/>
    <cellStyle name="Dezimal_Tabelle1" xfId="55"/>
    <cellStyle name="Dobro" xfId="56"/>
    <cellStyle name="Dobro 2" xfId="57"/>
    <cellStyle name="Element-delo" xfId="58"/>
    <cellStyle name="Element-delo 5" xfId="59"/>
    <cellStyle name="Element-delo_HTZ IP 164 srednja zdravstvena šola Celje ci1151-1, BZ500+..." xfId="60"/>
    <cellStyle name="Excel Built-in Normal" xfId="61"/>
    <cellStyle name="Excel Built-in Normal 1" xfId="62"/>
    <cellStyle name="Fixed" xfId="63"/>
    <cellStyle name="Fixed 2" xfId="64"/>
    <cellStyle name="Fixed 2 2" xfId="65"/>
    <cellStyle name="Fixed 3" xfId="66"/>
    <cellStyle name="general" xfId="67"/>
    <cellStyle name="general 2" xfId="68"/>
    <cellStyle name="general 3" xfId="185"/>
    <cellStyle name="Heading" xfId="69"/>
    <cellStyle name="Heading 1 2" xfId="70"/>
    <cellStyle name="Heading 1 2 2" xfId="71"/>
    <cellStyle name="Heading 1 2 3" xfId="72"/>
    <cellStyle name="Heading 1 3" xfId="73"/>
    <cellStyle name="Heading 2 2" xfId="74"/>
    <cellStyle name="Heading 2 2 2" xfId="75"/>
    <cellStyle name="Heading 2 2 3" xfId="76"/>
    <cellStyle name="Heading 2 3" xfId="77"/>
    <cellStyle name="Heading1" xfId="78"/>
    <cellStyle name="Heading1 2" xfId="79"/>
    <cellStyle name="Heading2" xfId="80"/>
    <cellStyle name="Hiperpovezava 2" xfId="81"/>
    <cellStyle name="Izhod" xfId="82"/>
    <cellStyle name="Izhod 2" xfId="83"/>
    <cellStyle name="Naslov" xfId="84"/>
    <cellStyle name="Naslov 1 2" xfId="85"/>
    <cellStyle name="Naslov 2 2" xfId="86"/>
    <cellStyle name="Naslov 3 2" xfId="87"/>
    <cellStyle name="Naslov 4 2" xfId="88"/>
    <cellStyle name="Naslov 5" xfId="89"/>
    <cellStyle name="naslov2" xfId="90"/>
    <cellStyle name="Navadno" xfId="0" builtinId="0"/>
    <cellStyle name="Navadno 10" xfId="91"/>
    <cellStyle name="Navadno 10 2" xfId="92"/>
    <cellStyle name="Navadno 14 60" xfId="93"/>
    <cellStyle name="Navadno 2" xfId="94"/>
    <cellStyle name="Navadno 2 2" xfId="95"/>
    <cellStyle name="Navadno 2 2 2" xfId="96"/>
    <cellStyle name="Navadno 2 2 2 2" xfId="186"/>
    <cellStyle name="Navadno 2 2 3" xfId="97"/>
    <cellStyle name="Navadno 2 3" xfId="98"/>
    <cellStyle name="Navadno 2 3 2" xfId="187"/>
    <cellStyle name="Navadno 2 62" xfId="99"/>
    <cellStyle name="Navadno 2 62 2" xfId="188"/>
    <cellStyle name="Navadno 2_Api - ENERGETSKA SANACIJA - Postojna 19.5.2014" xfId="100"/>
    <cellStyle name="Navadno 244" xfId="101"/>
    <cellStyle name="Navadno 3" xfId="102"/>
    <cellStyle name="Navadno 3 2" xfId="103"/>
    <cellStyle name="Navadno 3 2 2" xfId="104"/>
    <cellStyle name="Navadno 3 2 2 2" xfId="189"/>
    <cellStyle name="Navadno 3 3" xfId="105"/>
    <cellStyle name="Navadno 382" xfId="106"/>
    <cellStyle name="Navadno 382 2" xfId="190"/>
    <cellStyle name="Navadno 383" xfId="107"/>
    <cellStyle name="Navadno 383 2" xfId="191"/>
    <cellStyle name="Navadno 384" xfId="108"/>
    <cellStyle name="Navadno 384 2" xfId="192"/>
    <cellStyle name="Navadno 386" xfId="109"/>
    <cellStyle name="Navadno 386 2" xfId="193"/>
    <cellStyle name="Navadno 387" xfId="110"/>
    <cellStyle name="Navadno 387 2" xfId="194"/>
    <cellStyle name="Navadno 388" xfId="111"/>
    <cellStyle name="Navadno 388 2" xfId="195"/>
    <cellStyle name="Navadno 389" xfId="112"/>
    <cellStyle name="Navadno 389 2" xfId="196"/>
    <cellStyle name="Navadno 390" xfId="113"/>
    <cellStyle name="Navadno 390 2" xfId="197"/>
    <cellStyle name="Navadno 4" xfId="114"/>
    <cellStyle name="Navadno 5" xfId="115"/>
    <cellStyle name="Navadno 6" xfId="116"/>
    <cellStyle name="Navadno 6 2" xfId="117"/>
    <cellStyle name="Navadno 7" xfId="118"/>
    <cellStyle name="Navadno 7 2" xfId="119"/>
    <cellStyle name="Navadno 8" xfId="120"/>
    <cellStyle name="Navadno 8 2" xfId="121"/>
    <cellStyle name="Navadno 8 2 2" xfId="122"/>
    <cellStyle name="Navadno 9" xfId="123"/>
    <cellStyle name="Navadno_ARREA- koča Ruše-rušitve 2" xfId="124"/>
    <cellStyle name="Navadno_KALAMAR-PSO GREGORČIČEVA MS-16.11.04" xfId="125"/>
    <cellStyle name="Navadno_KALAMAR-PSO GREGORČIČEVA MS-16.11.04 2" xfId="126"/>
    <cellStyle name="Navadno_OKNA, VRATA" xfId="127"/>
    <cellStyle name="Navadno_PROJEKTA gradbena jama komenda marec 2009 in avgust 10" xfId="128"/>
    <cellStyle name="Nevtralno 2" xfId="129"/>
    <cellStyle name="Normal 11" xfId="130"/>
    <cellStyle name="Normal 2" xfId="131"/>
    <cellStyle name="Normal 2 2" xfId="132"/>
    <cellStyle name="Normal 3" xfId="133"/>
    <cellStyle name="Normal 3 2" xfId="134"/>
    <cellStyle name="Normal 3 2 2" xfId="198"/>
    <cellStyle name="Normal 3 3" xfId="135"/>
    <cellStyle name="Normal 4" xfId="136"/>
    <cellStyle name="Normal 4 2" xfId="137"/>
    <cellStyle name="Normal 4 3" xfId="199"/>
    <cellStyle name="Normal 5" xfId="138"/>
    <cellStyle name="Normal_I-BREZOV" xfId="206"/>
    <cellStyle name="Normal_pr tesg 7,9 koslj 10.12.98 (2)" xfId="139"/>
    <cellStyle name="Odstotek 2" xfId="140"/>
    <cellStyle name="Odstotek 3" xfId="141"/>
    <cellStyle name="OPIS" xfId="142"/>
    <cellStyle name="Opomba 2" xfId="143"/>
    <cellStyle name="Opomba 2 2" xfId="200"/>
    <cellStyle name="Opozorilo" xfId="144"/>
    <cellStyle name="Opozorilo 2" xfId="145"/>
    <cellStyle name="Percent 2" xfId="146"/>
    <cellStyle name="Pojasnjevalno besedilo 2" xfId="147"/>
    <cellStyle name="Popis Evo" xfId="148"/>
    <cellStyle name="Poudarek1 2" xfId="149"/>
    <cellStyle name="Poudarek2 2" xfId="150"/>
    <cellStyle name="Poudarek3 2" xfId="151"/>
    <cellStyle name="Poudarek4 2" xfId="152"/>
    <cellStyle name="Poudarek5 2" xfId="153"/>
    <cellStyle name="Poudarek6 2" xfId="154"/>
    <cellStyle name="Povezana celica 2" xfId="155"/>
    <cellStyle name="Preveri celico 2" xfId="156"/>
    <cellStyle name="PRVA VRSTA Element delo 2" xfId="157"/>
    <cellStyle name="Računanje 2" xfId="158"/>
    <cellStyle name="Result" xfId="159"/>
    <cellStyle name="Result2" xfId="160"/>
    <cellStyle name="Slabo 2" xfId="161"/>
    <cellStyle name="Slog 1" xfId="162"/>
    <cellStyle name="Standard_Tabelle1" xfId="163"/>
    <cellStyle name="Total 2" xfId="164"/>
    <cellStyle name="Total 2 2" xfId="165"/>
    <cellStyle name="Total 3" xfId="166"/>
    <cellStyle name="Valuta (0)_344COMPU" xfId="167"/>
    <cellStyle name="Valuta 2" xfId="168"/>
    <cellStyle name="Valuta 2 2" xfId="169"/>
    <cellStyle name="Valuta 2 2 2" xfId="170"/>
    <cellStyle name="Valuta 2 2 2 2" xfId="202"/>
    <cellStyle name="Valuta 2 2 3" xfId="201"/>
    <cellStyle name="Valuta 3" xfId="171"/>
    <cellStyle name="Valuta 3 2" xfId="203"/>
    <cellStyle name="Vejica 2" xfId="172"/>
    <cellStyle name="Vejica 2 2" xfId="173"/>
    <cellStyle name="Vejica 2 2 2" xfId="204"/>
    <cellStyle name="Vejica 3" xfId="174"/>
    <cellStyle name="Vejica 3 2" xfId="205"/>
    <cellStyle name="Vejica 4" xfId="175"/>
    <cellStyle name="Vejica 5" xfId="176"/>
    <cellStyle name="Vejica 6" xfId="177"/>
    <cellStyle name="Vejica_KALAMAR-PSO GREGORČIČEVA MS-16.11.04" xfId="178"/>
    <cellStyle name="Vnos 2" xfId="179"/>
    <cellStyle name="Vsota 2" xfId="180"/>
    <cellStyle name="Währung [0]_Tabelle1" xfId="181"/>
    <cellStyle name="Währung_Tabelle1" xfId="18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ll/Documents/Popisi/BIPA-&#268;RNU&#352;KI%20BAJER%20kon&#269;ni%20popisi%2030.4.2012/2-crnuski%20bajer_arh_klet_pzi_26041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LAVNA REKAPITULACIJA"/>
      <sheetName val="REKAPITULACIJA GR.+OB. DELA"/>
      <sheetName val="ZEM.D.+pripr.dela-temeljenje"/>
      <sheetName val="GLOBOKO TEMELJENJE"/>
      <sheetName val="BETONSKA DELA (2)"/>
      <sheetName val="ZIDARSKA DELA (2)"/>
      <sheetName val="TESARSKA DELA (2)"/>
      <sheetName val="ZEM.D.+pripr.dela"/>
      <sheetName val="BETONSKA DELA"/>
      <sheetName val="ZIDARSKA DELA"/>
      <sheetName val="TESARSKA DELA"/>
      <sheetName val="NEPREDVIDENA GR.DELA"/>
      <sheetName val="KLJUČAVNIČARSKA DELA"/>
      <sheetName val="KERAMIČARSKA DELA"/>
      <sheetName val="PODOPOLAGALSKA DELA"/>
      <sheetName val="OKNA,VRATA"/>
      <sheetName val="SLIKOPLESKARSKA DELA"/>
      <sheetName val="NEPREDVIDENA OB. DELA"/>
      <sheetName val="STENE IN STROPOVI"/>
      <sheetName val="FASADA V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sheetData sheetId="19"/>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tabColor rgb="FF00B050"/>
  </sheetPr>
  <dimension ref="A2:L43"/>
  <sheetViews>
    <sheetView view="pageBreakPreview" zoomScaleNormal="100" zoomScaleSheetLayoutView="100" workbookViewId="0">
      <selection activeCell="H26" sqref="H26:H33"/>
    </sheetView>
  </sheetViews>
  <sheetFormatPr defaultRowHeight="12.75"/>
  <cols>
    <col min="1" max="4" width="9.140625" style="110"/>
    <col min="5" max="5" width="6.42578125" style="110" customWidth="1"/>
    <col min="6" max="6" width="3.28515625" style="110" customWidth="1"/>
    <col min="7" max="7" width="5.5703125" style="110" customWidth="1"/>
    <col min="8" max="8" width="17.5703125" style="111" customWidth="1"/>
    <col min="9" max="9" width="13" style="111" customWidth="1"/>
    <col min="10" max="16384" width="9.140625" style="110"/>
  </cols>
  <sheetData>
    <row r="2" spans="1:12">
      <c r="A2" s="112" t="s">
        <v>25</v>
      </c>
      <c r="B2" s="113"/>
      <c r="C2" s="113" t="s">
        <v>96</v>
      </c>
      <c r="D2" s="113"/>
      <c r="E2" s="114"/>
      <c r="F2" s="115"/>
      <c r="G2" s="115"/>
      <c r="H2" s="116"/>
      <c r="I2" s="116"/>
      <c r="J2" s="176"/>
      <c r="K2" s="176"/>
      <c r="L2" s="120"/>
    </row>
    <row r="3" spans="1:12">
      <c r="A3" s="117"/>
      <c r="B3" s="118"/>
      <c r="C3" s="118"/>
      <c r="D3" s="118"/>
      <c r="E3" s="119"/>
      <c r="F3" s="120"/>
      <c r="G3" s="120"/>
      <c r="H3" s="116"/>
      <c r="I3" s="116"/>
      <c r="J3" s="176"/>
      <c r="K3" s="176"/>
      <c r="L3" s="120"/>
    </row>
    <row r="4" spans="1:12">
      <c r="A4" s="117"/>
      <c r="B4" s="118"/>
      <c r="C4" s="118"/>
      <c r="D4" s="118"/>
      <c r="E4" s="119"/>
      <c r="F4" s="120"/>
      <c r="G4" s="120"/>
      <c r="H4" s="116"/>
      <c r="I4" s="116"/>
      <c r="J4" s="176"/>
      <c r="K4" s="176"/>
      <c r="L4" s="120"/>
    </row>
    <row r="5" spans="1:12">
      <c r="A5" s="117" t="s">
        <v>26</v>
      </c>
      <c r="B5" s="118"/>
      <c r="C5" s="113" t="s">
        <v>319</v>
      </c>
      <c r="D5" s="118"/>
      <c r="E5" s="119"/>
      <c r="F5" s="120"/>
      <c r="G5" s="120"/>
      <c r="H5" s="116"/>
      <c r="I5" s="116"/>
      <c r="J5" s="176"/>
      <c r="K5" s="176"/>
      <c r="L5" s="120"/>
    </row>
    <row r="6" spans="1:12">
      <c r="A6" s="117"/>
      <c r="B6" s="118"/>
      <c r="C6" s="113"/>
      <c r="D6" s="118"/>
      <c r="E6" s="119"/>
      <c r="F6" s="120"/>
      <c r="G6" s="120"/>
      <c r="H6" s="116"/>
      <c r="I6" s="116"/>
      <c r="J6" s="176"/>
      <c r="K6" s="176"/>
      <c r="L6" s="120"/>
    </row>
    <row r="7" spans="1:12" s="131" customFormat="1">
      <c r="A7" s="117" t="s">
        <v>365</v>
      </c>
      <c r="B7" s="113"/>
      <c r="C7" s="118" t="s">
        <v>367</v>
      </c>
      <c r="D7" s="113"/>
      <c r="E7" s="114"/>
      <c r="F7" s="115"/>
      <c r="G7" s="115"/>
      <c r="H7" s="121"/>
      <c r="I7" s="121"/>
      <c r="J7" s="175"/>
      <c r="K7" s="175"/>
      <c r="L7" s="115"/>
    </row>
    <row r="8" spans="1:12" s="131" customFormat="1">
      <c r="A8" s="112"/>
      <c r="B8" s="113"/>
      <c r="C8" s="113"/>
      <c r="D8" s="113"/>
      <c r="E8" s="114"/>
      <c r="F8" s="115"/>
      <c r="G8" s="115"/>
      <c r="H8" s="121"/>
      <c r="I8" s="121"/>
      <c r="J8" s="175"/>
      <c r="K8" s="175"/>
      <c r="L8" s="115"/>
    </row>
    <row r="9" spans="1:12">
      <c r="A9" s="117" t="s">
        <v>27</v>
      </c>
      <c r="B9" s="118"/>
      <c r="C9" s="556" t="s">
        <v>366</v>
      </c>
      <c r="D9" s="118"/>
      <c r="E9" s="119"/>
      <c r="F9" s="120"/>
      <c r="G9" s="120"/>
      <c r="H9" s="116"/>
      <c r="I9" s="116"/>
      <c r="J9" s="176"/>
      <c r="K9" s="176"/>
      <c r="L9" s="120"/>
    </row>
    <row r="10" spans="1:12">
      <c r="A10" s="117"/>
      <c r="B10" s="118"/>
      <c r="C10" s="118"/>
      <c r="D10" s="118"/>
      <c r="E10" s="119"/>
      <c r="F10" s="120"/>
      <c r="G10" s="120"/>
      <c r="H10" s="116"/>
      <c r="I10" s="116"/>
      <c r="J10" s="176"/>
      <c r="K10" s="176"/>
      <c r="L10" s="120"/>
    </row>
    <row r="11" spans="1:12">
      <c r="A11" s="117" t="s">
        <v>28</v>
      </c>
      <c r="B11" s="118"/>
      <c r="C11" s="557" t="s">
        <v>372</v>
      </c>
      <c r="D11" s="118"/>
      <c r="E11" s="123"/>
      <c r="F11" s="120"/>
      <c r="G11" s="120"/>
      <c r="H11" s="116"/>
      <c r="I11" s="116"/>
      <c r="J11" s="176"/>
      <c r="K11" s="176"/>
      <c r="L11" s="120"/>
    </row>
    <row r="12" spans="1:12" s="118" customFormat="1">
      <c r="A12" s="124"/>
      <c r="B12" s="125"/>
      <c r="C12" s="125"/>
      <c r="D12" s="125"/>
      <c r="E12" s="126"/>
      <c r="F12" s="127"/>
      <c r="G12" s="127"/>
      <c r="H12" s="128"/>
      <c r="I12" s="128"/>
      <c r="J12" s="176"/>
      <c r="K12" s="176"/>
      <c r="L12" s="120"/>
    </row>
    <row r="13" spans="1:12">
      <c r="A13" s="117"/>
      <c r="B13" s="118"/>
      <c r="C13" s="118"/>
      <c r="D13" s="118"/>
      <c r="E13" s="119"/>
      <c r="F13" s="120"/>
      <c r="G13" s="120"/>
      <c r="H13" s="116"/>
      <c r="I13" s="116"/>
      <c r="J13" s="176"/>
      <c r="K13" s="176"/>
      <c r="L13" s="120"/>
    </row>
    <row r="14" spans="1:12">
      <c r="A14" s="117" t="s">
        <v>368</v>
      </c>
      <c r="B14" s="113"/>
      <c r="C14" s="113" t="s">
        <v>369</v>
      </c>
      <c r="D14" s="113"/>
      <c r="E14" s="114"/>
      <c r="F14" s="115"/>
      <c r="G14" s="115"/>
      <c r="H14" s="121"/>
      <c r="I14" s="121"/>
      <c r="J14" s="176"/>
      <c r="K14" s="176"/>
      <c r="L14" s="120"/>
    </row>
    <row r="15" spans="1:12">
      <c r="A15" s="112"/>
      <c r="B15" s="113"/>
      <c r="C15" s="113"/>
      <c r="D15" s="113"/>
      <c r="E15" s="114"/>
      <c r="F15" s="115"/>
      <c r="G15" s="115"/>
      <c r="H15" s="121"/>
      <c r="I15" s="121"/>
      <c r="J15" s="176"/>
      <c r="K15" s="176"/>
      <c r="L15" s="120"/>
    </row>
    <row r="16" spans="1:12">
      <c r="A16" s="117" t="s">
        <v>370</v>
      </c>
      <c r="B16" s="113"/>
      <c r="C16" s="113"/>
      <c r="D16" s="113" t="s">
        <v>371</v>
      </c>
      <c r="E16" s="114"/>
      <c r="F16" s="115"/>
      <c r="G16" s="115"/>
      <c r="H16" s="121"/>
      <c r="I16" s="121"/>
      <c r="J16" s="176"/>
      <c r="K16" s="176"/>
      <c r="L16" s="120"/>
    </row>
    <row r="17" spans="1:12">
      <c r="A17" s="112"/>
      <c r="B17" s="113"/>
      <c r="C17" s="113"/>
      <c r="D17" s="113"/>
      <c r="E17" s="114"/>
      <c r="F17" s="115"/>
      <c r="G17" s="115"/>
      <c r="H17" s="121"/>
      <c r="I17" s="121"/>
      <c r="J17" s="176"/>
      <c r="K17" s="176"/>
      <c r="L17" s="120"/>
    </row>
    <row r="18" spans="1:12" ht="23.25">
      <c r="A18" s="112"/>
      <c r="B18" s="113"/>
      <c r="C18" s="113"/>
      <c r="D18" s="113"/>
      <c r="E18" s="129" t="s">
        <v>29</v>
      </c>
      <c r="F18" s="115"/>
      <c r="G18" s="115"/>
      <c r="H18" s="121"/>
      <c r="I18" s="121"/>
      <c r="J18" s="176"/>
      <c r="K18" s="176"/>
      <c r="L18" s="120"/>
    </row>
    <row r="19" spans="1:12">
      <c r="A19" s="130"/>
      <c r="B19" s="131"/>
      <c r="C19" s="131"/>
      <c r="D19" s="131"/>
      <c r="E19" s="132"/>
      <c r="F19" s="133"/>
      <c r="G19" s="133"/>
      <c r="H19" s="134"/>
      <c r="I19" s="134"/>
      <c r="J19" s="174"/>
      <c r="K19" s="174"/>
      <c r="L19" s="180"/>
    </row>
    <row r="20" spans="1:12">
      <c r="A20" s="131"/>
      <c r="B20" s="131"/>
      <c r="C20" s="131"/>
      <c r="D20" s="131"/>
      <c r="E20" s="132"/>
      <c r="F20" s="133"/>
      <c r="G20" s="133"/>
      <c r="H20" s="134"/>
      <c r="I20" s="134"/>
      <c r="J20" s="174"/>
      <c r="K20" s="174"/>
      <c r="L20" s="180"/>
    </row>
    <row r="21" spans="1:12">
      <c r="A21" s="131"/>
      <c r="B21" s="131"/>
      <c r="C21" s="131"/>
      <c r="D21" s="131"/>
      <c r="E21" s="132"/>
      <c r="F21" s="133"/>
      <c r="G21" s="133"/>
      <c r="H21" s="134"/>
      <c r="I21" s="134"/>
      <c r="J21" s="174"/>
      <c r="K21" s="174"/>
      <c r="L21" s="180"/>
    </row>
    <row r="22" spans="1:12">
      <c r="A22" s="131"/>
      <c r="B22" s="131"/>
      <c r="C22" s="131"/>
      <c r="D22" s="131"/>
      <c r="E22" s="132"/>
      <c r="F22" s="133"/>
      <c r="G22" s="133"/>
      <c r="H22" s="135"/>
      <c r="I22" s="134"/>
      <c r="J22" s="174"/>
      <c r="K22" s="174"/>
      <c r="L22" s="180"/>
    </row>
    <row r="23" spans="1:12" s="118" customFormat="1">
      <c r="A23" s="113"/>
      <c r="B23" s="113"/>
      <c r="C23" s="113"/>
      <c r="D23" s="113"/>
      <c r="E23" s="114"/>
      <c r="F23" s="115"/>
      <c r="G23" s="115"/>
      <c r="H23" s="136"/>
      <c r="I23" s="121"/>
      <c r="J23" s="176"/>
      <c r="K23" s="176"/>
      <c r="L23" s="120"/>
    </row>
    <row r="24" spans="1:12" s="118" customFormat="1">
      <c r="A24" s="113"/>
      <c r="B24" s="113"/>
      <c r="C24" s="113"/>
      <c r="D24" s="113"/>
      <c r="E24" s="114"/>
      <c r="F24" s="115"/>
      <c r="G24" s="115"/>
      <c r="H24" s="137"/>
      <c r="I24" s="138"/>
      <c r="J24" s="176"/>
      <c r="K24" s="176"/>
      <c r="L24" s="120"/>
    </row>
    <row r="25" spans="1:12" s="118" customFormat="1">
      <c r="B25" s="117"/>
      <c r="C25" s="139"/>
      <c r="D25" s="113"/>
      <c r="E25" s="114"/>
      <c r="G25" s="115"/>
      <c r="H25" s="140"/>
      <c r="I25" s="141"/>
      <c r="J25" s="176"/>
      <c r="K25" s="176"/>
      <c r="L25" s="120"/>
    </row>
    <row r="26" spans="1:12" s="118" customFormat="1">
      <c r="A26" s="118" t="s">
        <v>12</v>
      </c>
      <c r="B26" s="142"/>
      <c r="C26" s="139"/>
      <c r="D26" s="113"/>
      <c r="E26" s="114"/>
      <c r="F26" s="115"/>
      <c r="G26" s="115"/>
      <c r="H26" s="575">
        <f>'REKAPITULACIJA GO'!$F$45</f>
        <v>0</v>
      </c>
      <c r="I26" s="141"/>
      <c r="J26" s="176"/>
      <c r="K26" s="176"/>
      <c r="L26" s="120"/>
    </row>
    <row r="27" spans="1:12" s="118" customFormat="1">
      <c r="B27" s="142"/>
      <c r="C27" s="139"/>
      <c r="D27" s="113"/>
      <c r="E27" s="114"/>
      <c r="F27" s="115"/>
      <c r="G27" s="115"/>
      <c r="H27" s="575"/>
      <c r="I27" s="141"/>
      <c r="J27" s="176"/>
      <c r="K27" s="176"/>
      <c r="L27" s="120"/>
    </row>
    <row r="28" spans="1:12" s="118" customFormat="1">
      <c r="A28" s="118" t="s">
        <v>1</v>
      </c>
      <c r="B28" s="142"/>
      <c r="C28" s="139"/>
      <c r="D28" s="113"/>
      <c r="E28" s="114"/>
      <c r="F28" s="115"/>
      <c r="G28" s="115"/>
      <c r="H28" s="575">
        <f>+H26*22%</f>
        <v>0</v>
      </c>
      <c r="I28" s="141"/>
      <c r="J28" s="176"/>
      <c r="K28" s="176"/>
      <c r="L28" s="120"/>
    </row>
    <row r="29" spans="1:12" s="118" customFormat="1">
      <c r="B29" s="142"/>
      <c r="C29" s="139"/>
      <c r="D29" s="113"/>
      <c r="E29" s="114"/>
      <c r="F29" s="115"/>
      <c r="G29" s="115"/>
      <c r="H29" s="575"/>
      <c r="I29" s="141"/>
      <c r="J29" s="176"/>
      <c r="K29" s="176"/>
      <c r="L29" s="120"/>
    </row>
    <row r="30" spans="1:12" s="118" customFormat="1">
      <c r="B30" s="142"/>
      <c r="C30" s="139"/>
      <c r="D30" s="113"/>
      <c r="E30" s="114"/>
      <c r="F30" s="115"/>
      <c r="G30" s="115"/>
      <c r="H30" s="575"/>
      <c r="I30" s="141"/>
      <c r="J30" s="176"/>
      <c r="K30" s="176"/>
      <c r="L30" s="120"/>
    </row>
    <row r="31" spans="1:12" s="118" customFormat="1" ht="13.5" thickBot="1">
      <c r="B31" s="117"/>
      <c r="C31" s="139"/>
      <c r="D31" s="113"/>
      <c r="E31" s="114"/>
      <c r="G31" s="115"/>
      <c r="H31" s="575"/>
      <c r="I31" s="141"/>
      <c r="J31" s="176"/>
      <c r="K31" s="176"/>
      <c r="L31" s="120"/>
    </row>
    <row r="32" spans="1:12" s="118" customFormat="1">
      <c r="A32" s="143"/>
      <c r="B32" s="144"/>
      <c r="C32" s="145"/>
      <c r="D32" s="146"/>
      <c r="E32" s="147"/>
      <c r="F32" s="146"/>
      <c r="G32" s="148"/>
      <c r="H32" s="576"/>
      <c r="I32" s="149"/>
      <c r="J32" s="176"/>
      <c r="K32" s="176"/>
      <c r="L32" s="120"/>
    </row>
    <row r="33" spans="1:12" s="118" customFormat="1" ht="13.5" thickBot="1">
      <c r="A33" s="150" t="s">
        <v>13</v>
      </c>
      <c r="B33" s="151"/>
      <c r="C33" s="152"/>
      <c r="D33" s="151"/>
      <c r="E33" s="153"/>
      <c r="F33" s="154"/>
      <c r="G33" s="155"/>
      <c r="H33" s="577">
        <f>SUM(H26:H32)</f>
        <v>0</v>
      </c>
      <c r="I33" s="156"/>
      <c r="J33" s="176"/>
      <c r="K33" s="176"/>
      <c r="L33" s="120"/>
    </row>
    <row r="34" spans="1:12" s="118" customFormat="1">
      <c r="A34" s="112"/>
      <c r="B34" s="113"/>
      <c r="C34" s="139"/>
      <c r="D34" s="113"/>
      <c r="E34" s="114"/>
      <c r="F34" s="157"/>
      <c r="G34" s="115"/>
      <c r="H34" s="158"/>
      <c r="I34" s="159"/>
      <c r="J34" s="176"/>
      <c r="K34" s="176"/>
      <c r="L34" s="120"/>
    </row>
    <row r="35" spans="1:12" s="118" customFormat="1">
      <c r="A35" s="112"/>
      <c r="B35" s="160"/>
      <c r="C35" s="161"/>
      <c r="D35" s="160"/>
      <c r="E35" s="162"/>
      <c r="F35" s="163"/>
      <c r="G35" s="164"/>
      <c r="H35" s="165"/>
      <c r="I35" s="159"/>
      <c r="J35" s="176"/>
      <c r="K35" s="176"/>
      <c r="L35" s="120"/>
    </row>
    <row r="36" spans="1:12" s="118" customFormat="1">
      <c r="A36" s="112"/>
      <c r="B36" s="160"/>
      <c r="C36" s="161"/>
      <c r="D36" s="160"/>
      <c r="E36" s="162"/>
      <c r="F36" s="163"/>
      <c r="G36" s="164"/>
      <c r="H36" s="165"/>
      <c r="I36" s="159"/>
      <c r="J36" s="176"/>
      <c r="K36" s="176"/>
      <c r="L36" s="120"/>
    </row>
    <row r="37" spans="1:12" s="118" customFormat="1">
      <c r="A37" s="112"/>
      <c r="B37" s="160"/>
      <c r="C37" s="161"/>
      <c r="D37" s="160"/>
      <c r="E37" s="162"/>
      <c r="F37" s="163"/>
      <c r="G37" s="164"/>
      <c r="H37" s="165"/>
      <c r="I37" s="159"/>
      <c r="J37" s="176"/>
      <c r="K37" s="176"/>
      <c r="L37" s="120"/>
    </row>
    <row r="38" spans="1:12" s="118" customFormat="1">
      <c r="A38" s="112"/>
      <c r="B38" s="160"/>
      <c r="C38" s="161"/>
      <c r="D38" s="160"/>
      <c r="E38" s="162"/>
      <c r="F38" s="163"/>
      <c r="G38" s="164"/>
      <c r="H38" s="165"/>
      <c r="I38" s="159"/>
      <c r="J38" s="176"/>
      <c r="K38" s="176"/>
      <c r="L38" s="120"/>
    </row>
    <row r="39" spans="1:12" s="118" customFormat="1">
      <c r="A39" s="114"/>
      <c r="B39" s="166"/>
      <c r="C39" s="167"/>
      <c r="D39" s="168"/>
      <c r="E39" s="169"/>
      <c r="F39" s="170"/>
      <c r="G39" s="171"/>
      <c r="H39" s="172"/>
      <c r="I39" s="159"/>
      <c r="J39" s="176"/>
      <c r="K39" s="176"/>
      <c r="L39" s="120"/>
    </row>
    <row r="40" spans="1:12" s="118" customFormat="1">
      <c r="A40" s="114"/>
      <c r="B40" s="166"/>
      <c r="C40" s="167"/>
      <c r="D40" s="168"/>
      <c r="E40" s="169"/>
      <c r="F40" s="170"/>
      <c r="G40" s="171"/>
      <c r="H40" s="172"/>
      <c r="I40" s="159"/>
      <c r="J40" s="176"/>
      <c r="K40" s="176"/>
      <c r="L40" s="120"/>
    </row>
    <row r="41" spans="1:12" s="118" customFormat="1">
      <c r="G41" s="173"/>
      <c r="H41" s="158"/>
      <c r="I41" s="159"/>
    </row>
    <row r="42" spans="1:12" s="118" customFormat="1">
      <c r="G42" s="173"/>
      <c r="H42" s="159"/>
      <c r="I42" s="159"/>
    </row>
    <row r="43" spans="1:12" s="118" customFormat="1">
      <c r="H43" s="159"/>
      <c r="I43" s="159"/>
    </row>
  </sheetData>
  <sheetProtection password="CA83" sheet="1" objects="1" scenarios="1"/>
  <phoneticPr fontId="3" type="noConversion"/>
  <printOptions horizontalCentered="1"/>
  <pageMargins left="0.98425196850393704" right="0.39370078740157483" top="0.98425196850393704" bottom="0.78740157480314965" header="0.51181102362204722" footer="0.51181102362204722"/>
  <pageSetup paperSize="9" orientation="portrait" r:id="rId1"/>
  <headerFooter alignWithMargins="0">
    <oddHeader xml:space="preserve">&amp;C&amp;"-,Običajno"&amp;8VRATA V POMURJE – UREDITEV OKOLICE </oddHeader>
    <oddFooter>&amp;C&amp;"-,Običajno"&amp;8&amp;A&amp;R&amp;"-,Običajno"&amp;8&amp;P od &amp;N</oddFooter>
  </headerFooter>
</worksheet>
</file>

<file path=xl/worksheets/sheet2.xml><?xml version="1.0" encoding="utf-8"?>
<worksheet xmlns="http://schemas.openxmlformats.org/spreadsheetml/2006/main" xmlns:r="http://schemas.openxmlformats.org/officeDocument/2006/relationships">
  <sheetPr>
    <tabColor theme="3" tint="0.59999389629810485"/>
  </sheetPr>
  <dimension ref="A2:K51"/>
  <sheetViews>
    <sheetView view="pageBreakPreview" zoomScale="145" zoomScaleNormal="100" zoomScaleSheetLayoutView="145" zoomScalePageLayoutView="130" workbookViewId="0">
      <selection activeCell="F15" sqref="F15:F45"/>
    </sheetView>
  </sheetViews>
  <sheetFormatPr defaultRowHeight="12.75"/>
  <cols>
    <col min="1" max="1" width="9.140625" style="110"/>
    <col min="2" max="2" width="26.42578125" style="110" customWidth="1"/>
    <col min="3" max="5" width="9.140625" style="110"/>
    <col min="6" max="6" width="15.28515625" style="478" customWidth="1"/>
    <col min="7" max="7" width="9.140625" style="110"/>
    <col min="8" max="8" width="13" style="111" customWidth="1"/>
    <col min="9" max="16384" width="9.140625" style="110"/>
  </cols>
  <sheetData>
    <row r="2" spans="1:11">
      <c r="A2" s="112" t="s">
        <v>25</v>
      </c>
      <c r="B2" s="113"/>
      <c r="C2" s="113" t="s">
        <v>96</v>
      </c>
      <c r="D2" s="113"/>
      <c r="E2" s="114"/>
      <c r="F2" s="479"/>
      <c r="G2" s="115"/>
      <c r="H2" s="116"/>
      <c r="I2" s="176"/>
      <c r="J2" s="176"/>
      <c r="K2" s="120"/>
    </row>
    <row r="3" spans="1:11">
      <c r="A3" s="117"/>
      <c r="B3" s="118"/>
      <c r="C3" s="118"/>
      <c r="D3" s="118"/>
      <c r="E3" s="119"/>
      <c r="F3" s="480"/>
      <c r="G3" s="120"/>
      <c r="H3" s="116"/>
      <c r="I3" s="176"/>
      <c r="J3" s="176"/>
      <c r="K3" s="120"/>
    </row>
    <row r="4" spans="1:11">
      <c r="A4" s="117"/>
      <c r="B4" s="118"/>
      <c r="C4" s="118"/>
      <c r="D4" s="118"/>
      <c r="E4" s="119"/>
      <c r="F4" s="480"/>
      <c r="G4" s="120"/>
      <c r="H4" s="116"/>
      <c r="I4" s="176"/>
      <c r="J4" s="176"/>
      <c r="K4" s="120"/>
    </row>
    <row r="5" spans="1:11" ht="15.75">
      <c r="A5" s="117" t="s">
        <v>26</v>
      </c>
      <c r="B5" s="119"/>
      <c r="C5" s="503" t="s">
        <v>319</v>
      </c>
      <c r="D5" s="118"/>
      <c r="E5" s="119"/>
      <c r="F5" s="480"/>
      <c r="G5" s="120"/>
      <c r="H5" s="116"/>
      <c r="I5" s="176"/>
      <c r="J5" s="176"/>
      <c r="K5" s="120"/>
    </row>
    <row r="6" spans="1:11" s="131" customFormat="1">
      <c r="A6" s="112"/>
      <c r="B6" s="113"/>
      <c r="C6" s="113"/>
      <c r="D6" s="113"/>
      <c r="E6" s="114"/>
      <c r="F6" s="479"/>
      <c r="G6" s="115"/>
      <c r="H6" s="121"/>
      <c r="I6" s="175"/>
      <c r="J6" s="175"/>
      <c r="K6" s="115"/>
    </row>
    <row r="7" spans="1:11">
      <c r="A7" s="117" t="s">
        <v>27</v>
      </c>
      <c r="B7" s="118"/>
      <c r="C7" s="122"/>
      <c r="D7" s="118"/>
      <c r="E7" s="119"/>
      <c r="F7" s="480"/>
      <c r="G7" s="120"/>
      <c r="H7" s="116"/>
      <c r="I7" s="176"/>
      <c r="J7" s="176"/>
      <c r="K7" s="120"/>
    </row>
    <row r="8" spans="1:11">
      <c r="A8" s="117"/>
      <c r="B8" s="118"/>
      <c r="C8" s="118"/>
      <c r="D8" s="118"/>
      <c r="E8" s="119"/>
      <c r="F8" s="480"/>
      <c r="G8" s="120"/>
      <c r="H8" s="116"/>
      <c r="I8" s="176"/>
      <c r="J8" s="176"/>
      <c r="K8" s="120"/>
    </row>
    <row r="9" spans="1:11">
      <c r="A9" s="117" t="s">
        <v>28</v>
      </c>
      <c r="B9" s="118"/>
      <c r="C9" s="122" t="s">
        <v>372</v>
      </c>
      <c r="D9" s="118"/>
      <c r="E9" s="123"/>
      <c r="F9" s="480"/>
      <c r="G9" s="120"/>
      <c r="H9" s="116"/>
      <c r="I9" s="176"/>
      <c r="J9" s="176"/>
      <c r="K9" s="120"/>
    </row>
    <row r="10" spans="1:11" s="118" customFormat="1">
      <c r="A10" s="124"/>
      <c r="B10" s="125"/>
      <c r="C10" s="125"/>
      <c r="D10" s="125"/>
      <c r="E10" s="126"/>
      <c r="F10" s="481"/>
      <c r="G10" s="127"/>
      <c r="H10" s="116"/>
      <c r="I10" s="176"/>
      <c r="J10" s="176"/>
      <c r="K10" s="120"/>
    </row>
    <row r="11" spans="1:11" ht="28.5">
      <c r="A11" s="112"/>
      <c r="B11" s="113"/>
      <c r="C11" s="178" t="s">
        <v>29</v>
      </c>
      <c r="E11" s="115"/>
      <c r="F11" s="479"/>
      <c r="G11" s="115"/>
      <c r="H11" s="177"/>
    </row>
    <row r="12" spans="1:11">
      <c r="A12" s="113"/>
      <c r="B12" s="113"/>
      <c r="C12" s="113"/>
      <c r="D12" s="113"/>
      <c r="E12" s="115"/>
      <c r="F12" s="479"/>
      <c r="G12" s="115"/>
      <c r="H12" s="179"/>
    </row>
    <row r="13" spans="1:11">
      <c r="A13" s="118"/>
      <c r="B13" s="113" t="s">
        <v>318</v>
      </c>
      <c r="C13" s="139"/>
      <c r="D13" s="113"/>
      <c r="E13" s="115"/>
      <c r="F13" s="479"/>
      <c r="G13" s="115"/>
      <c r="H13" s="179"/>
    </row>
    <row r="14" spans="1:11">
      <c r="A14" s="118"/>
      <c r="B14" s="118"/>
      <c r="C14" s="118"/>
      <c r="D14" s="118"/>
      <c r="E14" s="120"/>
      <c r="F14" s="555"/>
      <c r="G14" s="120"/>
      <c r="H14" s="181"/>
    </row>
    <row r="15" spans="1:11">
      <c r="A15" s="118" t="s">
        <v>14</v>
      </c>
      <c r="B15" s="118" t="s">
        <v>247</v>
      </c>
      <c r="C15" s="118"/>
      <c r="D15" s="118"/>
      <c r="E15" s="120"/>
      <c r="F15" s="578">
        <f>'PEŠ POTI'!$F$54</f>
        <v>0</v>
      </c>
      <c r="G15" s="120"/>
      <c r="H15" s="181"/>
    </row>
    <row r="16" spans="1:11">
      <c r="A16" s="118"/>
      <c r="B16" s="118"/>
      <c r="C16" s="118"/>
      <c r="D16" s="118"/>
      <c r="E16" s="120"/>
      <c r="F16" s="578"/>
      <c r="G16" s="120"/>
      <c r="H16" s="181"/>
    </row>
    <row r="17" spans="1:8">
      <c r="A17" s="118" t="s">
        <v>10</v>
      </c>
      <c r="B17" s="118" t="s">
        <v>254</v>
      </c>
      <c r="C17" s="118"/>
      <c r="D17" s="118"/>
      <c r="E17" s="120"/>
      <c r="F17" s="578">
        <f>'INTERVENTNA POT'!$F$44</f>
        <v>0</v>
      </c>
      <c r="G17" s="120"/>
      <c r="H17" s="181"/>
    </row>
    <row r="18" spans="1:8">
      <c r="A18" s="118"/>
      <c r="B18" s="118"/>
      <c r="C18" s="118"/>
      <c r="D18" s="118"/>
      <c r="E18" s="120"/>
      <c r="F18" s="578"/>
      <c r="G18" s="120"/>
      <c r="H18" s="181"/>
    </row>
    <row r="19" spans="1:8">
      <c r="A19" s="119" t="s">
        <v>4</v>
      </c>
      <c r="B19" s="118" t="s">
        <v>257</v>
      </c>
      <c r="C19" s="118"/>
      <c r="D19" s="118"/>
      <c r="E19" s="120"/>
      <c r="F19" s="579">
        <f>'UTRJENE POVRŠINE'!$F$43</f>
        <v>0</v>
      </c>
      <c r="G19" s="120"/>
      <c r="H19" s="179"/>
    </row>
    <row r="20" spans="1:8">
      <c r="A20" s="117"/>
      <c r="B20" s="118"/>
      <c r="C20" s="118"/>
      <c r="D20" s="118"/>
      <c r="E20" s="120"/>
      <c r="F20" s="579"/>
      <c r="G20" s="120"/>
      <c r="H20" s="179"/>
    </row>
    <row r="21" spans="1:8">
      <c r="A21" s="119" t="s">
        <v>32</v>
      </c>
      <c r="B21" s="118" t="s">
        <v>263</v>
      </c>
      <c r="C21" s="118"/>
      <c r="D21" s="118"/>
      <c r="E21" s="118"/>
      <c r="F21" s="579">
        <f>'PIKNIK PROSTORI'!$F$53</f>
        <v>0</v>
      </c>
      <c r="G21" s="118"/>
    </row>
    <row r="22" spans="1:8">
      <c r="A22" s="119"/>
      <c r="B22" s="118"/>
      <c r="C22" s="118"/>
      <c r="D22" s="118"/>
      <c r="E22" s="118"/>
      <c r="F22" s="579"/>
      <c r="G22" s="118"/>
    </row>
    <row r="23" spans="1:8">
      <c r="A23" s="119" t="s">
        <v>15</v>
      </c>
      <c r="B23" s="118" t="s">
        <v>271</v>
      </c>
      <c r="C23" s="118"/>
      <c r="D23" s="118"/>
      <c r="E23" s="118"/>
      <c r="F23" s="579">
        <f>'OSTALA DELA'!$F$14</f>
        <v>0</v>
      </c>
      <c r="G23" s="118"/>
    </row>
    <row r="24" spans="1:8">
      <c r="A24" s="119"/>
      <c r="B24" s="118"/>
      <c r="C24" s="118"/>
      <c r="D24" s="118"/>
      <c r="E24" s="118"/>
      <c r="F24" s="579"/>
      <c r="G24" s="118"/>
    </row>
    <row r="25" spans="1:8">
      <c r="A25" s="119"/>
      <c r="B25" s="113" t="s">
        <v>272</v>
      </c>
      <c r="C25" s="118"/>
      <c r="D25" s="118"/>
      <c r="E25" s="118"/>
      <c r="F25" s="579"/>
      <c r="G25" s="118"/>
    </row>
    <row r="26" spans="1:8">
      <c r="A26" s="119"/>
      <c r="B26" s="118"/>
      <c r="C26" s="118"/>
      <c r="D26" s="118"/>
      <c r="E26" s="118"/>
      <c r="F26" s="579"/>
      <c r="G26" s="118"/>
    </row>
    <row r="27" spans="1:8">
      <c r="A27" s="119" t="s">
        <v>39</v>
      </c>
      <c r="B27" s="118" t="s">
        <v>275</v>
      </c>
      <c r="C27" s="118"/>
      <c r="D27" s="118"/>
      <c r="E27" s="118"/>
      <c r="F27" s="580">
        <f>'BETONSKA '!$F$44</f>
        <v>0</v>
      </c>
      <c r="G27" s="118"/>
    </row>
    <row r="28" spans="1:8">
      <c r="A28" s="119"/>
      <c r="B28" s="118"/>
      <c r="C28" s="118"/>
      <c r="D28" s="118"/>
      <c r="E28" s="118"/>
      <c r="F28" s="579"/>
      <c r="G28" s="118"/>
    </row>
    <row r="29" spans="1:8">
      <c r="A29" s="119" t="s">
        <v>0</v>
      </c>
      <c r="B29" s="118" t="s">
        <v>276</v>
      </c>
      <c r="C29" s="118"/>
      <c r="D29" s="118"/>
      <c r="E29" s="118"/>
      <c r="F29" s="579">
        <f>'TESARSKA '!$F$44</f>
        <v>0</v>
      </c>
      <c r="G29" s="118"/>
    </row>
    <row r="30" spans="1:8">
      <c r="A30" s="119"/>
      <c r="B30" s="118"/>
      <c r="C30" s="118"/>
      <c r="D30" s="118"/>
      <c r="E30" s="118"/>
      <c r="F30" s="579"/>
      <c r="G30" s="118"/>
    </row>
    <row r="31" spans="1:8">
      <c r="A31" s="119" t="s">
        <v>41</v>
      </c>
      <c r="B31" s="118" t="s">
        <v>277</v>
      </c>
      <c r="C31" s="118"/>
      <c r="D31" s="118"/>
      <c r="E31" s="118"/>
      <c r="F31" s="579">
        <f>KLJUČAVNIČARSKA!$F$29</f>
        <v>0</v>
      </c>
      <c r="G31" s="118"/>
    </row>
    <row r="32" spans="1:8">
      <c r="A32" s="119"/>
      <c r="B32" s="118"/>
      <c r="C32" s="118"/>
      <c r="D32" s="118"/>
      <c r="E32" s="118"/>
      <c r="F32" s="579"/>
      <c r="G32" s="118"/>
    </row>
    <row r="33" spans="1:8">
      <c r="A33" s="119"/>
      <c r="B33" s="113" t="s">
        <v>273</v>
      </c>
      <c r="C33" s="118"/>
      <c r="D33" s="118"/>
      <c r="E33" s="118"/>
      <c r="F33" s="579"/>
      <c r="G33" s="118"/>
    </row>
    <row r="34" spans="1:8">
      <c r="A34" s="119"/>
      <c r="B34" s="118"/>
      <c r="C34" s="118"/>
      <c r="D34" s="118"/>
      <c r="E34" s="118"/>
      <c r="F34" s="579"/>
      <c r="G34" s="118"/>
    </row>
    <row r="35" spans="1:8">
      <c r="A35" s="119" t="s">
        <v>40</v>
      </c>
      <c r="B35" s="118" t="s">
        <v>125</v>
      </c>
      <c r="C35" s="118"/>
      <c r="D35" s="118"/>
      <c r="E35" s="118"/>
      <c r="F35" s="579">
        <f>'URBANA OPREMA'!$F$78</f>
        <v>0</v>
      </c>
      <c r="G35" s="118"/>
    </row>
    <row r="36" spans="1:8">
      <c r="A36" s="119"/>
      <c r="B36" s="118"/>
      <c r="C36" s="118"/>
      <c r="D36" s="118"/>
      <c r="E36" s="118"/>
      <c r="F36" s="579"/>
      <c r="G36" s="118"/>
    </row>
    <row r="37" spans="1:8">
      <c r="A37" s="119"/>
      <c r="B37" s="113" t="s">
        <v>274</v>
      </c>
      <c r="C37" s="118"/>
      <c r="D37" s="118"/>
      <c r="E37" s="118"/>
      <c r="F37" s="579"/>
      <c r="G37" s="118"/>
    </row>
    <row r="38" spans="1:8">
      <c r="A38" s="119"/>
      <c r="B38" s="118"/>
      <c r="C38" s="118"/>
      <c r="D38" s="118"/>
      <c r="E38" s="118"/>
      <c r="F38" s="579"/>
      <c r="G38" s="118"/>
    </row>
    <row r="39" spans="1:8">
      <c r="A39" s="119" t="s">
        <v>79</v>
      </c>
      <c r="B39" s="118" t="s">
        <v>186</v>
      </c>
      <c r="C39" s="118"/>
      <c r="D39" s="118"/>
      <c r="E39" s="118"/>
      <c r="F39" s="579">
        <f>ZASADITEV!$G$93</f>
        <v>0</v>
      </c>
      <c r="G39" s="118"/>
    </row>
    <row r="40" spans="1:8">
      <c r="A40" s="119"/>
      <c r="B40" s="118"/>
      <c r="C40" s="118"/>
      <c r="D40" s="118"/>
      <c r="E40" s="118"/>
      <c r="F40" s="579"/>
      <c r="G40" s="118"/>
    </row>
    <row r="41" spans="1:8">
      <c r="A41" s="119"/>
      <c r="B41" s="113" t="s">
        <v>362</v>
      </c>
      <c r="C41" s="118"/>
      <c r="D41" s="118"/>
      <c r="E41" s="118"/>
      <c r="F41" s="579"/>
      <c r="G41" s="115"/>
      <c r="H41" s="179"/>
    </row>
    <row r="42" spans="1:8">
      <c r="A42" s="182"/>
      <c r="F42" s="579"/>
    </row>
    <row r="43" spans="1:8">
      <c r="A43" s="119" t="s">
        <v>80</v>
      </c>
      <c r="B43" s="113" t="s">
        <v>363</v>
      </c>
      <c r="C43" s="118"/>
      <c r="D43" s="118"/>
      <c r="E43" s="118"/>
      <c r="F43" s="579">
        <f>ELEKTRO!$G$78</f>
        <v>0</v>
      </c>
      <c r="G43" s="115"/>
    </row>
    <row r="44" spans="1:8">
      <c r="A44" s="489"/>
      <c r="B44" s="489"/>
      <c r="C44" s="184"/>
      <c r="D44" s="185"/>
      <c r="E44" s="120"/>
      <c r="F44" s="370"/>
    </row>
    <row r="45" spans="1:8">
      <c r="A45" s="490"/>
      <c r="B45" s="491" t="s">
        <v>181</v>
      </c>
      <c r="C45" s="492"/>
      <c r="D45" s="491"/>
      <c r="E45" s="493"/>
      <c r="F45" s="581">
        <f>SUM(F13:F43)</f>
        <v>0</v>
      </c>
    </row>
    <row r="46" spans="1:8">
      <c r="A46" s="119"/>
      <c r="B46" s="118"/>
      <c r="C46" s="118"/>
      <c r="D46" s="118"/>
      <c r="F46" s="482"/>
    </row>
    <row r="47" spans="1:8">
      <c r="A47" s="182"/>
      <c r="F47" s="482"/>
    </row>
    <row r="48" spans="1:8">
      <c r="A48" s="182"/>
      <c r="F48" s="482"/>
    </row>
    <row r="51" spans="6:6">
      <c r="F51" s="482"/>
    </row>
  </sheetData>
  <sheetProtection password="CA83" sheet="1" objects="1" scenarios="1"/>
  <phoneticPr fontId="3" type="noConversion"/>
  <printOptions horizontalCentered="1"/>
  <pageMargins left="0.98425196850393704" right="0.39370078740157483" top="0.98425196850393704" bottom="0.78740157480314965" header="0.51181102362204722" footer="0.51181102362204722"/>
  <pageSetup paperSize="9" orientation="portrait" r:id="rId1"/>
  <headerFooter alignWithMargins="0">
    <oddHeader xml:space="preserve">&amp;C&amp;"-,Običajno"&amp;8VRATA V POMURJE – UREDITEV OKOLICE </oddHeader>
    <oddFooter>&amp;C&amp;"-,Običajno"&amp;8&amp;A&amp;R&amp;"-,Običajno"&amp;8&amp;P od &amp;N</oddFooter>
  </headerFooter>
</worksheet>
</file>

<file path=xl/worksheets/sheet3.xml><?xml version="1.0" encoding="utf-8"?>
<worksheet xmlns="http://schemas.openxmlformats.org/spreadsheetml/2006/main" xmlns:r="http://schemas.openxmlformats.org/officeDocument/2006/relationships">
  <dimension ref="A1:F70"/>
  <sheetViews>
    <sheetView view="pageBreakPreview" topLeftCell="A13" zoomScale="60" zoomScaleNormal="100" zoomScalePageLayoutView="70" workbookViewId="0">
      <selection activeCell="B9" sqref="B9"/>
    </sheetView>
  </sheetViews>
  <sheetFormatPr defaultRowHeight="12.75"/>
  <cols>
    <col min="2" max="2" width="64.28515625" customWidth="1"/>
  </cols>
  <sheetData>
    <row r="1" spans="1:6">
      <c r="A1" s="15"/>
      <c r="B1" s="14" t="s">
        <v>97</v>
      </c>
      <c r="C1" s="16"/>
      <c r="D1" s="17"/>
      <c r="E1" s="17"/>
      <c r="F1" s="18"/>
    </row>
    <row r="2" spans="1:6">
      <c r="A2" s="19"/>
      <c r="B2" s="20"/>
      <c r="C2" s="21"/>
      <c r="D2" s="22"/>
      <c r="E2" s="22"/>
      <c r="F2" s="23"/>
    </row>
    <row r="3" spans="1:6" ht="13.5" thickBot="1">
      <c r="A3" s="3"/>
      <c r="B3" s="9"/>
      <c r="C3" s="2"/>
      <c r="D3" s="4"/>
      <c r="E3" s="4"/>
      <c r="F3" s="7"/>
    </row>
    <row r="4" spans="1:6">
      <c r="A4" s="8"/>
      <c r="B4" s="24" t="s">
        <v>20</v>
      </c>
      <c r="C4" s="25"/>
      <c r="D4" s="26"/>
      <c r="E4" s="26"/>
      <c r="F4" s="26"/>
    </row>
    <row r="5" spans="1:6">
      <c r="A5" s="6"/>
      <c r="B5" s="27"/>
      <c r="C5" s="28"/>
      <c r="D5" s="1"/>
      <c r="E5" s="1"/>
      <c r="F5" s="1"/>
    </row>
    <row r="6" spans="1:6">
      <c r="A6" s="29"/>
      <c r="B6" s="30"/>
      <c r="C6" s="11"/>
      <c r="D6" s="31"/>
      <c r="E6" s="31"/>
      <c r="F6" s="32"/>
    </row>
    <row r="7" spans="1:6">
      <c r="B7" s="33" t="s">
        <v>98</v>
      </c>
    </row>
    <row r="8" spans="1:6">
      <c r="B8" s="33"/>
    </row>
    <row r="9" spans="1:6" ht="13.5" thickBot="1">
      <c r="B9" s="34"/>
    </row>
    <row r="10" spans="1:6" ht="26.25" thickBot="1">
      <c r="B10" s="35" t="s">
        <v>82</v>
      </c>
    </row>
    <row r="11" spans="1:6">
      <c r="B11" s="36"/>
    </row>
    <row r="12" spans="1:6">
      <c r="B12" s="36"/>
    </row>
    <row r="13" spans="1:6" ht="25.5">
      <c r="B13" s="5" t="s">
        <v>99</v>
      </c>
    </row>
    <row r="14" spans="1:6">
      <c r="B14" s="34"/>
    </row>
    <row r="15" spans="1:6" ht="25.5">
      <c r="B15" s="37" t="s">
        <v>100</v>
      </c>
    </row>
    <row r="16" spans="1:6">
      <c r="B16" s="34"/>
    </row>
    <row r="17" spans="1:6">
      <c r="B17" s="38" t="s">
        <v>101</v>
      </c>
    </row>
    <row r="18" spans="1:6" ht="51">
      <c r="A18" s="29"/>
      <c r="B18" s="10" t="s">
        <v>102</v>
      </c>
      <c r="C18" s="11"/>
      <c r="D18" s="31"/>
      <c r="E18" s="31"/>
      <c r="F18" s="32"/>
    </row>
    <row r="19" spans="1:6" ht="63.75">
      <c r="A19" s="29"/>
      <c r="B19" s="13" t="s">
        <v>42</v>
      </c>
      <c r="C19" s="11"/>
      <c r="D19" s="31"/>
      <c r="E19" s="31"/>
      <c r="F19" s="32"/>
    </row>
    <row r="20" spans="1:6" ht="89.25">
      <c r="A20" s="29"/>
      <c r="B20" s="13" t="s">
        <v>103</v>
      </c>
      <c r="C20" s="11"/>
      <c r="D20" s="31"/>
      <c r="E20" s="31"/>
      <c r="F20" s="32"/>
    </row>
    <row r="21" spans="1:6" ht="25.5">
      <c r="A21" s="29"/>
      <c r="B21" s="13" t="s">
        <v>104</v>
      </c>
      <c r="C21" s="11"/>
      <c r="D21" s="31"/>
      <c r="E21" s="31"/>
      <c r="F21" s="32"/>
    </row>
    <row r="22" spans="1:6" ht="38.25">
      <c r="A22" s="39"/>
      <c r="B22" s="14" t="s">
        <v>105</v>
      </c>
      <c r="C22" s="11"/>
      <c r="D22" s="31"/>
      <c r="E22" s="31"/>
      <c r="F22" s="32"/>
    </row>
    <row r="23" spans="1:6" ht="89.25">
      <c r="A23" s="29"/>
      <c r="B23" s="13" t="s">
        <v>106</v>
      </c>
      <c r="C23" s="11"/>
      <c r="D23" s="31"/>
      <c r="E23" s="31"/>
      <c r="F23" s="32"/>
    </row>
    <row r="24" spans="1:6" ht="25.5">
      <c r="A24" s="29"/>
      <c r="B24" s="13" t="s">
        <v>43</v>
      </c>
      <c r="C24" s="11"/>
      <c r="D24" s="31"/>
      <c r="E24" s="31"/>
      <c r="F24" s="32"/>
    </row>
    <row r="25" spans="1:6" ht="63.75">
      <c r="A25" s="29"/>
      <c r="B25" s="13" t="s">
        <v>44</v>
      </c>
      <c r="C25" s="11"/>
      <c r="D25" s="31"/>
      <c r="E25" s="31"/>
      <c r="F25" s="32"/>
    </row>
    <row r="26" spans="1:6">
      <c r="A26" s="39"/>
      <c r="B26" s="13"/>
      <c r="C26" s="12"/>
      <c r="D26" s="12"/>
      <c r="E26" s="12"/>
      <c r="F26" s="12"/>
    </row>
    <row r="27" spans="1:6">
      <c r="A27" s="39"/>
      <c r="B27" s="13" t="s">
        <v>107</v>
      </c>
      <c r="C27" s="11"/>
      <c r="D27" s="31"/>
      <c r="E27" s="31"/>
      <c r="F27" s="32"/>
    </row>
    <row r="28" spans="1:6" ht="38.25">
      <c r="A28" s="29"/>
      <c r="B28" s="13" t="s">
        <v>45</v>
      </c>
      <c r="C28" s="11"/>
      <c r="D28" s="31"/>
      <c r="E28" s="31"/>
      <c r="F28" s="32"/>
    </row>
    <row r="29" spans="1:6">
      <c r="A29" s="29"/>
      <c r="B29" s="13" t="s">
        <v>46</v>
      </c>
      <c r="C29" s="11"/>
      <c r="D29" s="31"/>
      <c r="E29" s="31"/>
      <c r="F29" s="32"/>
    </row>
    <row r="30" spans="1:6">
      <c r="A30" s="39"/>
      <c r="B30" s="13" t="s">
        <v>47</v>
      </c>
      <c r="C30" s="11"/>
      <c r="D30" s="31"/>
      <c r="E30" s="31"/>
      <c r="F30" s="32"/>
    </row>
    <row r="31" spans="1:6" ht="25.5">
      <c r="A31" s="29"/>
      <c r="B31" s="13" t="s">
        <v>48</v>
      </c>
      <c r="C31" s="11"/>
      <c r="D31" s="31"/>
      <c r="E31" s="31"/>
      <c r="F31" s="32"/>
    </row>
    <row r="32" spans="1:6">
      <c r="A32" s="29"/>
      <c r="B32" s="13" t="s">
        <v>49</v>
      </c>
      <c r="C32" s="11"/>
      <c r="D32" s="31"/>
      <c r="E32" s="31"/>
      <c r="F32" s="32"/>
    </row>
    <row r="33" spans="1:6">
      <c r="A33" s="29"/>
      <c r="B33" s="13" t="s">
        <v>50</v>
      </c>
      <c r="C33" s="11"/>
      <c r="D33" s="31"/>
      <c r="E33" s="31"/>
      <c r="F33" s="32"/>
    </row>
    <row r="34" spans="1:6" ht="38.25">
      <c r="A34" s="29"/>
      <c r="B34" s="13" t="s">
        <v>108</v>
      </c>
      <c r="C34" s="11"/>
      <c r="D34" s="31"/>
      <c r="E34" s="31"/>
      <c r="F34" s="32"/>
    </row>
    <row r="35" spans="1:6" ht="25.5">
      <c r="A35" s="29"/>
      <c r="B35" s="13" t="s">
        <v>109</v>
      </c>
      <c r="C35" s="11"/>
      <c r="D35" s="31"/>
      <c r="E35" s="31"/>
      <c r="F35" s="32"/>
    </row>
    <row r="36" spans="1:6" ht="63.75">
      <c r="A36" s="29"/>
      <c r="B36" s="13" t="s">
        <v>110</v>
      </c>
      <c r="C36" s="11"/>
      <c r="D36" s="31"/>
      <c r="E36" s="31"/>
      <c r="F36" s="32"/>
    </row>
    <row r="37" spans="1:6">
      <c r="A37" s="29"/>
      <c r="B37" s="13" t="s">
        <v>111</v>
      </c>
      <c r="C37" s="11"/>
      <c r="D37" s="31"/>
      <c r="E37" s="31"/>
      <c r="F37" s="32"/>
    </row>
    <row r="38" spans="1:6" ht="63.75">
      <c r="A38" s="29"/>
      <c r="B38" s="13" t="s">
        <v>51</v>
      </c>
      <c r="C38" s="11"/>
      <c r="D38" s="31"/>
      <c r="E38" s="31"/>
      <c r="F38" s="32"/>
    </row>
    <row r="39" spans="1:6" ht="38.25">
      <c r="A39" s="29"/>
      <c r="B39" s="13" t="s">
        <v>52</v>
      </c>
      <c r="C39" s="11"/>
      <c r="D39" s="31"/>
      <c r="E39" s="31"/>
      <c r="F39" s="32"/>
    </row>
    <row r="40" spans="1:6" ht="38.25">
      <c r="A40" s="29"/>
      <c r="B40" s="13" t="s">
        <v>53</v>
      </c>
      <c r="C40" s="11"/>
      <c r="D40" s="31"/>
      <c r="E40" s="31"/>
      <c r="F40" s="32"/>
    </row>
    <row r="41" spans="1:6" ht="25.5">
      <c r="A41" s="29"/>
      <c r="B41" s="13" t="s">
        <v>54</v>
      </c>
      <c r="C41" s="11"/>
      <c r="D41" s="31"/>
      <c r="E41" s="31"/>
      <c r="F41" s="32"/>
    </row>
    <row r="42" spans="1:6" ht="25.5">
      <c r="A42" s="29"/>
      <c r="B42" s="13" t="s">
        <v>112</v>
      </c>
      <c r="C42" s="11"/>
      <c r="D42" s="31"/>
      <c r="E42" s="31"/>
      <c r="F42" s="32"/>
    </row>
    <row r="43" spans="1:6">
      <c r="A43" s="29"/>
      <c r="B43" s="13" t="s">
        <v>55</v>
      </c>
      <c r="C43" s="11"/>
      <c r="D43" s="31"/>
      <c r="E43" s="31"/>
      <c r="F43" s="32"/>
    </row>
    <row r="44" spans="1:6" ht="38.25">
      <c r="A44" s="29"/>
      <c r="B44" s="13" t="s">
        <v>56</v>
      </c>
      <c r="C44" s="11"/>
      <c r="D44" s="31"/>
      <c r="E44" s="31"/>
      <c r="F44" s="32"/>
    </row>
    <row r="45" spans="1:6" ht="25.5">
      <c r="A45" s="29"/>
      <c r="B45" s="13" t="s">
        <v>113</v>
      </c>
      <c r="C45" s="11"/>
      <c r="D45" s="31"/>
      <c r="E45" s="31"/>
      <c r="F45" s="32"/>
    </row>
    <row r="46" spans="1:6" ht="25.5">
      <c r="A46" s="39"/>
      <c r="B46" s="13" t="s">
        <v>57</v>
      </c>
      <c r="C46" s="11"/>
      <c r="D46" s="31"/>
      <c r="E46" s="31"/>
      <c r="F46" s="32"/>
    </row>
    <row r="47" spans="1:6" ht="25.5">
      <c r="A47" s="39"/>
      <c r="B47" s="13" t="s">
        <v>114</v>
      </c>
      <c r="C47" s="11"/>
      <c r="D47" s="31"/>
      <c r="E47" s="31"/>
      <c r="F47" s="32"/>
    </row>
    <row r="48" spans="1:6">
      <c r="A48" s="39"/>
      <c r="B48" s="13" t="s">
        <v>58</v>
      </c>
      <c r="C48" s="11"/>
      <c r="D48" s="31"/>
      <c r="E48" s="31"/>
      <c r="F48" s="32"/>
    </row>
    <row r="49" spans="1:6">
      <c r="A49" s="39"/>
      <c r="B49" s="40" t="s">
        <v>115</v>
      </c>
      <c r="C49" s="11"/>
      <c r="D49" s="31"/>
      <c r="E49" s="31"/>
      <c r="F49" s="32"/>
    </row>
    <row r="50" spans="1:6">
      <c r="A50" s="39"/>
      <c r="B50" s="13" t="s">
        <v>59</v>
      </c>
      <c r="C50" s="11"/>
      <c r="D50" s="31"/>
      <c r="E50" s="31"/>
      <c r="F50" s="32"/>
    </row>
    <row r="51" spans="1:6">
      <c r="A51" s="41"/>
      <c r="B51" s="42"/>
      <c r="C51" s="43"/>
      <c r="D51" s="44"/>
      <c r="E51" s="44"/>
      <c r="F51" s="32"/>
    </row>
    <row r="52" spans="1:6" ht="38.25">
      <c r="A52" s="41"/>
      <c r="B52" s="13" t="s">
        <v>116</v>
      </c>
      <c r="C52" s="43"/>
      <c r="D52" s="44"/>
      <c r="E52" s="44"/>
      <c r="F52" s="32"/>
    </row>
    <row r="53" spans="1:6">
      <c r="A53" s="39"/>
      <c r="B53" s="13"/>
      <c r="C53" s="11"/>
      <c r="D53" s="31"/>
      <c r="E53" s="31"/>
      <c r="F53" s="32"/>
    </row>
    <row r="54" spans="1:6" ht="63.75">
      <c r="A54" s="39"/>
      <c r="B54" s="13" t="s">
        <v>117</v>
      </c>
      <c r="C54" s="11"/>
      <c r="D54" s="31"/>
      <c r="E54" s="31"/>
      <c r="F54" s="32"/>
    </row>
    <row r="55" spans="1:6" ht="38.25">
      <c r="A55" s="39"/>
      <c r="B55" s="13" t="s">
        <v>118</v>
      </c>
      <c r="C55" s="11"/>
      <c r="D55" s="31"/>
      <c r="E55" s="31"/>
      <c r="F55" s="32"/>
    </row>
    <row r="56" spans="1:6" ht="38.25">
      <c r="A56" s="39"/>
      <c r="B56" s="13" t="s">
        <v>119</v>
      </c>
      <c r="C56" s="11"/>
      <c r="D56" s="31"/>
      <c r="E56" s="31"/>
      <c r="F56" s="32"/>
    </row>
    <row r="57" spans="1:6">
      <c r="A57" s="29"/>
      <c r="B57" s="13"/>
      <c r="C57" s="11"/>
      <c r="D57" s="31"/>
      <c r="E57" s="31"/>
      <c r="F57" s="32"/>
    </row>
    <row r="58" spans="1:6" ht="51">
      <c r="A58" s="39"/>
      <c r="B58" s="13" t="s">
        <v>120</v>
      </c>
      <c r="C58" s="11"/>
      <c r="D58" s="31"/>
      <c r="E58" s="31"/>
      <c r="F58" s="32"/>
    </row>
    <row r="59" spans="1:6">
      <c r="A59" s="39"/>
      <c r="B59" s="13"/>
      <c r="C59" s="11"/>
      <c r="D59" s="31"/>
      <c r="E59" s="31"/>
      <c r="F59" s="32"/>
    </row>
    <row r="60" spans="1:6" ht="127.5">
      <c r="A60" s="29"/>
      <c r="B60" s="13" t="s">
        <v>121</v>
      </c>
      <c r="C60" s="11"/>
      <c r="D60" s="31"/>
      <c r="E60" s="31"/>
      <c r="F60" s="32"/>
    </row>
    <row r="61" spans="1:6" ht="25.5">
      <c r="A61" s="39"/>
      <c r="B61" s="13" t="s">
        <v>60</v>
      </c>
      <c r="C61" s="11"/>
      <c r="D61" s="31"/>
      <c r="E61" s="31"/>
      <c r="F61" s="32"/>
    </row>
    <row r="62" spans="1:6">
      <c r="A62" s="39"/>
      <c r="B62" s="13"/>
      <c r="C62" s="11"/>
      <c r="D62" s="31"/>
      <c r="E62" s="31"/>
      <c r="F62" s="32"/>
    </row>
    <row r="63" spans="1:6" ht="25.5">
      <c r="A63" s="39"/>
      <c r="B63" s="13" t="s">
        <v>61</v>
      </c>
      <c r="C63" s="11"/>
      <c r="D63" s="31"/>
      <c r="E63" s="31"/>
      <c r="F63" s="32"/>
    </row>
    <row r="64" spans="1:6">
      <c r="A64" s="39"/>
      <c r="B64" s="13"/>
      <c r="C64" s="11"/>
      <c r="D64" s="31"/>
      <c r="E64" s="31"/>
      <c r="F64" s="32"/>
    </row>
    <row r="65" spans="1:6" ht="25.5">
      <c r="A65" s="39"/>
      <c r="B65" s="13" t="s">
        <v>122</v>
      </c>
      <c r="C65" s="11"/>
      <c r="D65" s="31"/>
      <c r="E65" s="31"/>
      <c r="F65" s="32"/>
    </row>
    <row r="66" spans="1:6" ht="51">
      <c r="A66" s="39"/>
      <c r="B66" s="13" t="s">
        <v>123</v>
      </c>
      <c r="C66" s="11"/>
      <c r="D66" s="31"/>
      <c r="E66" s="31"/>
      <c r="F66" s="32"/>
    </row>
    <row r="67" spans="1:6" ht="89.25">
      <c r="A67" s="29"/>
      <c r="B67" s="13" t="s">
        <v>62</v>
      </c>
      <c r="C67" s="11"/>
      <c r="D67" s="31"/>
      <c r="E67" s="31"/>
      <c r="F67" s="32"/>
    </row>
    <row r="68" spans="1:6" ht="63.75">
      <c r="A68" s="39"/>
      <c r="B68" s="13" t="s">
        <v>63</v>
      </c>
      <c r="C68" s="11"/>
      <c r="D68" s="31"/>
      <c r="E68" s="31"/>
      <c r="F68" s="32"/>
    </row>
    <row r="69" spans="1:6">
      <c r="A69" s="29"/>
      <c r="B69" s="13"/>
      <c r="C69" s="11"/>
      <c r="D69" s="31"/>
      <c r="E69" s="31"/>
      <c r="F69" s="32"/>
    </row>
    <row r="70" spans="1:6" ht="38.25">
      <c r="A70" s="29"/>
      <c r="B70" s="13" t="s">
        <v>124</v>
      </c>
      <c r="C70" s="11"/>
      <c r="D70" s="31"/>
      <c r="E70" s="31"/>
      <c r="F70" s="32"/>
    </row>
  </sheetData>
  <sheetProtection password="CA83" sheet="1" objects="1" scenarios="1"/>
  <pageMargins left="0.7" right="0.7" top="0.75" bottom="0.75" header="0.3" footer="0.3"/>
  <pageSetup paperSize="9" orientation="portrait" r:id="rId1"/>
  <headerFooter>
    <oddHeader xml:space="preserve">&amp;C&amp;"-,Običajno"&amp;8VRATA V POMURJE – UREDITEV OKOLICE </oddHeader>
    <oddFooter>&amp;C&amp;"-,Običajno"&amp;8&amp;A&amp;R&amp;P od &amp;N</oddFooter>
  </headerFooter>
  <rowBreaks count="1" manualBreakCount="1">
    <brk id="26" max="16383" man="1"/>
  </rowBreaks>
</worksheet>
</file>

<file path=xl/worksheets/sheet4.xml><?xml version="1.0" encoding="utf-8"?>
<worksheet xmlns="http://schemas.openxmlformats.org/spreadsheetml/2006/main" xmlns:r="http://schemas.openxmlformats.org/officeDocument/2006/relationships">
  <sheetPr>
    <tabColor theme="3" tint="0.79998168889431442"/>
  </sheetPr>
  <dimension ref="A1:F55"/>
  <sheetViews>
    <sheetView view="pageBreakPreview" zoomScale="115" zoomScaleNormal="100" zoomScaleSheetLayoutView="115" workbookViewId="0">
      <selection activeCell="E5" sqref="E5:F55"/>
    </sheetView>
  </sheetViews>
  <sheetFormatPr defaultRowHeight="12.75"/>
  <cols>
    <col min="1" max="1" width="9.140625" style="107"/>
    <col min="2" max="2" width="29.42578125" style="57" customWidth="1"/>
    <col min="3" max="3" width="9.140625" style="57"/>
    <col min="4" max="4" width="9.140625" style="96"/>
    <col min="5" max="5" width="9.140625" style="58"/>
    <col min="6" max="16384" width="9.140625" style="57"/>
  </cols>
  <sheetData>
    <row r="1" spans="1:6">
      <c r="A1" s="104" t="s">
        <v>219</v>
      </c>
      <c r="B1" s="72" t="s">
        <v>227</v>
      </c>
      <c r="C1" s="73"/>
      <c r="D1" s="75"/>
      <c r="E1" s="88"/>
      <c r="F1" s="75"/>
    </row>
    <row r="2" spans="1:6">
      <c r="A2" s="105"/>
      <c r="B2" s="62"/>
      <c r="C2" s="62"/>
      <c r="D2" s="81"/>
      <c r="E2" s="84"/>
      <c r="F2" s="62"/>
    </row>
    <row r="3" spans="1:6">
      <c r="A3" s="104">
        <v>1</v>
      </c>
      <c r="B3" s="72" t="s">
        <v>187</v>
      </c>
      <c r="C3" s="73"/>
      <c r="D3" s="64"/>
      <c r="E3" s="100"/>
      <c r="F3" s="64"/>
    </row>
    <row r="4" spans="1:6">
      <c r="A4" s="104"/>
      <c r="B4" s="98"/>
      <c r="C4" s="79"/>
      <c r="D4" s="68"/>
      <c r="E4" s="89"/>
      <c r="F4" s="68"/>
    </row>
    <row r="5" spans="1:6">
      <c r="A5" s="104">
        <v>1.1000000000000001</v>
      </c>
      <c r="B5" s="98" t="s">
        <v>228</v>
      </c>
      <c r="C5" s="79" t="s">
        <v>9</v>
      </c>
      <c r="D5" s="70">
        <v>813</v>
      </c>
      <c r="E5" s="582">
        <v>0</v>
      </c>
      <c r="F5" s="583">
        <f>PRODUCT(D5:E5)</f>
        <v>0</v>
      </c>
    </row>
    <row r="6" spans="1:6">
      <c r="A6" s="105"/>
      <c r="B6" s="62"/>
      <c r="C6" s="62"/>
      <c r="D6" s="81"/>
      <c r="E6" s="348"/>
      <c r="F6" s="584"/>
    </row>
    <row r="7" spans="1:6" ht="25.5">
      <c r="A7" s="104">
        <v>1.2</v>
      </c>
      <c r="B7" s="98" t="s">
        <v>229</v>
      </c>
      <c r="C7" s="79" t="s">
        <v>31</v>
      </c>
      <c r="D7" s="70">
        <v>41</v>
      </c>
      <c r="E7" s="582">
        <v>0</v>
      </c>
      <c r="F7" s="583">
        <f>PRODUCT(D7:E7)</f>
        <v>0</v>
      </c>
    </row>
    <row r="8" spans="1:6">
      <c r="A8" s="105"/>
      <c r="B8" s="62"/>
      <c r="C8" s="62"/>
      <c r="D8" s="81"/>
      <c r="E8" s="348"/>
      <c r="F8" s="584"/>
    </row>
    <row r="9" spans="1:6">
      <c r="A9" s="106"/>
      <c r="B9" s="91" t="s">
        <v>230</v>
      </c>
      <c r="C9" s="92"/>
      <c r="D9" s="93"/>
      <c r="E9" s="585"/>
      <c r="F9" s="586">
        <f>SUM(F5:F7)</f>
        <v>0</v>
      </c>
    </row>
    <row r="10" spans="1:6">
      <c r="A10" s="104"/>
      <c r="B10" s="72"/>
      <c r="C10" s="73"/>
      <c r="D10" s="75"/>
      <c r="E10" s="587"/>
      <c r="F10" s="588"/>
    </row>
    <row r="11" spans="1:6">
      <c r="A11" s="104"/>
      <c r="B11" s="72"/>
      <c r="C11" s="73"/>
      <c r="D11" s="75"/>
      <c r="E11" s="587"/>
      <c r="F11" s="588"/>
    </row>
    <row r="12" spans="1:6">
      <c r="A12" s="104">
        <v>2</v>
      </c>
      <c r="B12" s="72" t="s">
        <v>231</v>
      </c>
      <c r="C12" s="73"/>
      <c r="D12" s="64"/>
      <c r="E12" s="589"/>
      <c r="F12" s="590"/>
    </row>
    <row r="13" spans="1:6">
      <c r="A13" s="105"/>
      <c r="B13" s="62"/>
      <c r="C13" s="62"/>
      <c r="D13" s="81"/>
      <c r="E13" s="348"/>
      <c r="F13" s="584"/>
    </row>
    <row r="14" spans="1:6" ht="38.25">
      <c r="A14" s="104">
        <v>2.1</v>
      </c>
      <c r="B14" s="98" t="s">
        <v>232</v>
      </c>
      <c r="C14" s="79" t="s">
        <v>6</v>
      </c>
      <c r="D14" s="70">
        <v>976</v>
      </c>
      <c r="E14" s="582">
        <v>0</v>
      </c>
      <c r="F14" s="583">
        <f>PRODUCT(D14:E14)</f>
        <v>0</v>
      </c>
    </row>
    <row r="15" spans="1:6">
      <c r="A15" s="105"/>
      <c r="B15" s="62"/>
      <c r="C15" s="62"/>
      <c r="D15" s="81"/>
      <c r="E15" s="348"/>
      <c r="F15" s="584"/>
    </row>
    <row r="16" spans="1:6" ht="25.5">
      <c r="A16" s="104">
        <v>2.2000000000000002</v>
      </c>
      <c r="B16" s="98" t="s">
        <v>233</v>
      </c>
      <c r="C16" s="79" t="s">
        <v>8</v>
      </c>
      <c r="D16" s="70">
        <v>2439</v>
      </c>
      <c r="E16" s="582">
        <v>0</v>
      </c>
      <c r="F16" s="583">
        <f>PRODUCT(D16:E16)</f>
        <v>0</v>
      </c>
    </row>
    <row r="17" spans="1:6">
      <c r="A17" s="105"/>
      <c r="B17" s="62"/>
      <c r="C17" s="62"/>
      <c r="D17" s="81"/>
      <c r="E17" s="348"/>
      <c r="F17" s="584"/>
    </row>
    <row r="18" spans="1:6" ht="51">
      <c r="A18" s="104">
        <v>2.4</v>
      </c>
      <c r="B18" s="98" t="s">
        <v>234</v>
      </c>
      <c r="C18" s="79" t="s">
        <v>6</v>
      </c>
      <c r="D18" s="70">
        <v>976</v>
      </c>
      <c r="E18" s="582">
        <v>0</v>
      </c>
      <c r="F18" s="583">
        <f>PRODUCT(D18:E18)</f>
        <v>0</v>
      </c>
    </row>
    <row r="19" spans="1:6">
      <c r="A19" s="105"/>
      <c r="B19" s="62"/>
      <c r="C19" s="62"/>
      <c r="D19" s="81"/>
      <c r="E19" s="348"/>
      <c r="F19" s="584"/>
    </row>
    <row r="20" spans="1:6" ht="25.5">
      <c r="A20" s="104" t="s">
        <v>248</v>
      </c>
      <c r="B20" s="98" t="s">
        <v>235</v>
      </c>
      <c r="C20" s="79" t="s">
        <v>8</v>
      </c>
      <c r="D20" s="70">
        <v>2439</v>
      </c>
      <c r="E20" s="582">
        <v>0</v>
      </c>
      <c r="F20" s="583">
        <f>PRODUCT(D20:E20)</f>
        <v>0</v>
      </c>
    </row>
    <row r="21" spans="1:6">
      <c r="A21" s="105"/>
      <c r="B21" s="62"/>
      <c r="C21" s="62"/>
      <c r="D21" s="81"/>
      <c r="E21" s="348"/>
      <c r="F21" s="584"/>
    </row>
    <row r="22" spans="1:6">
      <c r="A22" s="106"/>
      <c r="B22" s="91" t="s">
        <v>236</v>
      </c>
      <c r="C22" s="92"/>
      <c r="D22" s="93"/>
      <c r="E22" s="585"/>
      <c r="F22" s="586">
        <f>SUM(F14:F20)</f>
        <v>0</v>
      </c>
    </row>
    <row r="23" spans="1:6">
      <c r="A23" s="104"/>
      <c r="B23" s="72"/>
      <c r="C23" s="73"/>
      <c r="D23" s="75"/>
      <c r="E23" s="587"/>
      <c r="F23" s="588"/>
    </row>
    <row r="24" spans="1:6">
      <c r="A24" s="104"/>
      <c r="B24" s="72"/>
      <c r="C24" s="73"/>
      <c r="D24" s="75"/>
      <c r="E24" s="587"/>
      <c r="F24" s="588"/>
    </row>
    <row r="25" spans="1:6">
      <c r="A25" s="104">
        <v>3</v>
      </c>
      <c r="B25" s="72" t="s">
        <v>237</v>
      </c>
      <c r="C25" s="73"/>
      <c r="D25" s="64"/>
      <c r="E25" s="589"/>
      <c r="F25" s="590"/>
    </row>
    <row r="26" spans="1:6">
      <c r="A26" s="105"/>
      <c r="B26" s="62"/>
      <c r="C26" s="62"/>
      <c r="D26" s="81"/>
      <c r="E26" s="348"/>
      <c r="F26" s="584"/>
    </row>
    <row r="27" spans="1:6" ht="51">
      <c r="A27" s="104">
        <v>3.1</v>
      </c>
      <c r="B27" s="98" t="s">
        <v>238</v>
      </c>
      <c r="C27" s="79" t="s">
        <v>6</v>
      </c>
      <c r="D27" s="70">
        <v>732</v>
      </c>
      <c r="E27" s="582">
        <v>0</v>
      </c>
      <c r="F27" s="583">
        <f>PRODUCT(D27:E27)</f>
        <v>0</v>
      </c>
    </row>
    <row r="28" spans="1:6">
      <c r="A28" s="105"/>
      <c r="B28" s="62"/>
      <c r="C28" s="62"/>
      <c r="D28" s="81"/>
      <c r="E28" s="348"/>
      <c r="F28" s="584"/>
    </row>
    <row r="29" spans="1:6" ht="38.25">
      <c r="A29" s="104">
        <v>3.2</v>
      </c>
      <c r="B29" s="98" t="s">
        <v>239</v>
      </c>
      <c r="C29" s="79" t="s">
        <v>8</v>
      </c>
      <c r="D29" s="70">
        <v>2033</v>
      </c>
      <c r="E29" s="582">
        <v>0</v>
      </c>
      <c r="F29" s="583">
        <f>PRODUCT(D29:E29)</f>
        <v>0</v>
      </c>
    </row>
    <row r="30" spans="1:6">
      <c r="A30" s="105"/>
      <c r="B30" s="62"/>
      <c r="C30" s="62"/>
      <c r="D30" s="81"/>
      <c r="E30" s="348"/>
      <c r="F30" s="584"/>
    </row>
    <row r="31" spans="1:6" ht="63.75">
      <c r="A31" s="104" t="s">
        <v>249</v>
      </c>
      <c r="B31" s="98" t="s">
        <v>240</v>
      </c>
      <c r="C31" s="79" t="s">
        <v>9</v>
      </c>
      <c r="D31" s="70">
        <v>1626</v>
      </c>
      <c r="E31" s="582">
        <v>0</v>
      </c>
      <c r="F31" s="583">
        <f>PRODUCT(D31:E31)</f>
        <v>0</v>
      </c>
    </row>
    <row r="32" spans="1:6">
      <c r="A32" s="105"/>
      <c r="B32" s="62"/>
      <c r="C32" s="62"/>
      <c r="D32" s="81"/>
      <c r="E32" s="348"/>
      <c r="F32" s="591"/>
    </row>
    <row r="33" spans="1:6">
      <c r="A33" s="106"/>
      <c r="B33" s="91" t="s">
        <v>241</v>
      </c>
      <c r="C33" s="94"/>
      <c r="D33" s="95"/>
      <c r="E33" s="592"/>
      <c r="F33" s="593">
        <f>SUM(F27:F31)</f>
        <v>0</v>
      </c>
    </row>
    <row r="34" spans="1:6">
      <c r="A34" s="105"/>
      <c r="B34" s="72"/>
      <c r="C34" s="73"/>
      <c r="D34" s="75"/>
      <c r="E34" s="587"/>
      <c r="F34" s="588"/>
    </row>
    <row r="35" spans="1:6">
      <c r="A35" s="104">
        <v>5</v>
      </c>
      <c r="B35" s="72" t="s">
        <v>242</v>
      </c>
      <c r="C35" s="73"/>
      <c r="D35" s="75"/>
      <c r="E35" s="587"/>
      <c r="F35" s="588"/>
    </row>
    <row r="36" spans="1:6">
      <c r="A36" s="105"/>
      <c r="B36" s="62"/>
      <c r="C36" s="62"/>
      <c r="D36" s="81"/>
      <c r="E36" s="594"/>
      <c r="F36" s="347"/>
    </row>
    <row r="37" spans="1:6" ht="25.5">
      <c r="A37" s="104">
        <v>5.0999999999999996</v>
      </c>
      <c r="B37" s="98" t="s">
        <v>243</v>
      </c>
      <c r="C37" s="79" t="s">
        <v>31</v>
      </c>
      <c r="D37" s="70">
        <v>4</v>
      </c>
      <c r="E37" s="582">
        <v>0</v>
      </c>
      <c r="F37" s="583">
        <f>PRODUCT(D37:E37)</f>
        <v>0</v>
      </c>
    </row>
    <row r="38" spans="1:6">
      <c r="A38" s="105"/>
      <c r="B38" s="82"/>
      <c r="C38" s="62"/>
      <c r="D38" s="81"/>
      <c r="E38" s="348"/>
      <c r="F38" s="347"/>
    </row>
    <row r="39" spans="1:6">
      <c r="A39" s="105"/>
      <c r="B39" s="82"/>
      <c r="C39" s="62"/>
      <c r="D39" s="81"/>
      <c r="E39" s="348"/>
      <c r="F39" s="347"/>
    </row>
    <row r="40" spans="1:6">
      <c r="A40" s="106"/>
      <c r="B40" s="91" t="s">
        <v>244</v>
      </c>
      <c r="C40" s="94"/>
      <c r="D40" s="95"/>
      <c r="E40" s="595"/>
      <c r="F40" s="593">
        <f>SUM(F37)</f>
        <v>0</v>
      </c>
    </row>
    <row r="41" spans="1:6">
      <c r="A41" s="104"/>
      <c r="B41" s="72"/>
      <c r="C41" s="79"/>
      <c r="D41" s="70"/>
      <c r="E41" s="594"/>
      <c r="F41" s="596"/>
    </row>
    <row r="42" spans="1:6">
      <c r="A42" s="105"/>
      <c r="B42" s="62"/>
      <c r="C42" s="62"/>
      <c r="D42" s="81"/>
      <c r="E42" s="348"/>
      <c r="F42" s="583"/>
    </row>
    <row r="43" spans="1:6">
      <c r="A43" s="105"/>
      <c r="B43" s="62"/>
      <c r="C43" s="62"/>
      <c r="D43" s="81"/>
      <c r="E43" s="348"/>
      <c r="F43" s="583"/>
    </row>
    <row r="44" spans="1:6">
      <c r="A44" s="104"/>
      <c r="B44" s="72" t="s">
        <v>245</v>
      </c>
      <c r="C44" s="73"/>
      <c r="D44" s="75"/>
      <c r="E44" s="587"/>
      <c r="F44" s="588"/>
    </row>
    <row r="45" spans="1:6">
      <c r="A45" s="104"/>
      <c r="B45" s="72"/>
      <c r="C45" s="73"/>
      <c r="D45" s="75"/>
      <c r="E45" s="587"/>
      <c r="F45" s="588"/>
    </row>
    <row r="46" spans="1:6">
      <c r="A46" s="104" t="s">
        <v>30</v>
      </c>
      <c r="B46" s="72" t="s">
        <v>187</v>
      </c>
      <c r="C46" s="73"/>
      <c r="D46" s="75"/>
      <c r="E46" s="587"/>
      <c r="F46" s="588">
        <f>$F$9</f>
        <v>0</v>
      </c>
    </row>
    <row r="47" spans="1:6">
      <c r="A47" s="104"/>
      <c r="B47" s="72"/>
      <c r="C47" s="73"/>
      <c r="D47" s="75"/>
      <c r="E47" s="587"/>
      <c r="F47" s="588"/>
    </row>
    <row r="48" spans="1:6">
      <c r="A48" s="104" t="s">
        <v>5</v>
      </c>
      <c r="B48" s="72" t="s">
        <v>246</v>
      </c>
      <c r="C48" s="73"/>
      <c r="D48" s="75"/>
      <c r="E48" s="587"/>
      <c r="F48" s="588">
        <f>$F$22</f>
        <v>0</v>
      </c>
    </row>
    <row r="49" spans="1:6">
      <c r="A49" s="104"/>
      <c r="B49" s="72"/>
      <c r="C49" s="73"/>
      <c r="D49" s="75"/>
      <c r="E49" s="587"/>
      <c r="F49" s="588"/>
    </row>
    <row r="50" spans="1:6">
      <c r="A50" s="104" t="s">
        <v>7</v>
      </c>
      <c r="B50" s="72" t="s">
        <v>237</v>
      </c>
      <c r="C50" s="73"/>
      <c r="D50" s="75"/>
      <c r="E50" s="587"/>
      <c r="F50" s="588">
        <f>$F$33</f>
        <v>0</v>
      </c>
    </row>
    <row r="51" spans="1:6">
      <c r="A51" s="104"/>
      <c r="B51" s="72"/>
      <c r="C51" s="73"/>
      <c r="D51" s="75"/>
      <c r="E51" s="587"/>
      <c r="F51" s="588"/>
    </row>
    <row r="52" spans="1:6">
      <c r="A52" s="104" t="s">
        <v>35</v>
      </c>
      <c r="B52" s="72" t="s">
        <v>242</v>
      </c>
      <c r="C52" s="73"/>
      <c r="D52" s="75"/>
      <c r="E52" s="587"/>
      <c r="F52" s="588">
        <f>$F$40</f>
        <v>0</v>
      </c>
    </row>
    <row r="53" spans="1:6">
      <c r="A53" s="104"/>
      <c r="B53" s="72"/>
      <c r="C53" s="73"/>
      <c r="D53" s="75"/>
      <c r="E53" s="587"/>
      <c r="F53" s="588"/>
    </row>
    <row r="54" spans="1:6">
      <c r="A54" s="106"/>
      <c r="B54" s="91" t="s">
        <v>181</v>
      </c>
      <c r="C54" s="92"/>
      <c r="D54" s="93"/>
      <c r="E54" s="585"/>
      <c r="F54" s="586">
        <f>SUM(F45:F52)</f>
        <v>0</v>
      </c>
    </row>
    <row r="55" spans="1:6">
      <c r="A55" s="104"/>
      <c r="B55" s="72"/>
      <c r="C55" s="73"/>
      <c r="D55" s="75"/>
      <c r="E55" s="587"/>
      <c r="F55" s="588"/>
    </row>
  </sheetData>
  <sheetProtection password="CA83" sheet="1" objects="1" scenarios="1"/>
  <autoFilter ref="E1:E55"/>
  <pageMargins left="0.7" right="0.7" top="0.75" bottom="0.75" header="0.3" footer="0.3"/>
  <pageSetup paperSize="9" orientation="portrait" r:id="rId1"/>
  <headerFooter>
    <oddHeader xml:space="preserve">&amp;C&amp;"-,Običajno"&amp;8VRATA V POMURJE – UREDITEV OKOLICE </oddHeader>
    <oddFooter>&amp;C&amp;"-,Običajno"&amp;8&amp;A&amp;R&amp;"-,Običajno"&amp;8&amp;P od &amp;N</oddFooter>
  </headerFooter>
</worksheet>
</file>

<file path=xl/worksheets/sheet5.xml><?xml version="1.0" encoding="utf-8"?>
<worksheet xmlns="http://schemas.openxmlformats.org/spreadsheetml/2006/main" xmlns:r="http://schemas.openxmlformats.org/officeDocument/2006/relationships">
  <sheetPr>
    <tabColor theme="3" tint="0.79998168889431442"/>
  </sheetPr>
  <dimension ref="A1:F44"/>
  <sheetViews>
    <sheetView view="pageBreakPreview" zoomScale="145" zoomScaleNormal="100" zoomScaleSheetLayoutView="145" workbookViewId="0">
      <selection activeCell="E5" sqref="E5:F44"/>
    </sheetView>
  </sheetViews>
  <sheetFormatPr defaultColWidth="24.85546875" defaultRowHeight="12.75"/>
  <cols>
    <col min="1" max="1" width="3.42578125" style="55" bestFit="1" customWidth="1"/>
    <col min="3" max="3" width="3.85546875" bestFit="1" customWidth="1"/>
    <col min="4" max="4" width="5.42578125" bestFit="1" customWidth="1"/>
    <col min="5" max="5" width="7.85546875" style="53" bestFit="1" customWidth="1"/>
    <col min="6" max="6" width="10.42578125" style="53" bestFit="1" customWidth="1"/>
  </cols>
  <sheetData>
    <row r="1" spans="1:6">
      <c r="A1" s="101" t="s">
        <v>223</v>
      </c>
      <c r="B1" s="72" t="s">
        <v>250</v>
      </c>
      <c r="C1" s="73"/>
      <c r="D1" s="74"/>
      <c r="E1" s="88"/>
      <c r="F1" s="88"/>
    </row>
    <row r="2" spans="1:6">
      <c r="A2" s="102"/>
      <c r="B2" s="62"/>
      <c r="C2" s="62"/>
      <c r="D2" s="62"/>
      <c r="E2" s="84"/>
      <c r="F2" s="84"/>
    </row>
    <row r="3" spans="1:6">
      <c r="A3" s="101">
        <v>1</v>
      </c>
      <c r="B3" s="72" t="s">
        <v>187</v>
      </c>
      <c r="C3" s="73"/>
      <c r="D3" s="97"/>
      <c r="E3" s="100"/>
      <c r="F3" s="100"/>
    </row>
    <row r="4" spans="1:6">
      <c r="A4" s="101"/>
      <c r="B4" s="98"/>
      <c r="C4" s="79"/>
      <c r="D4" s="99"/>
      <c r="E4" s="89"/>
      <c r="F4" s="89"/>
    </row>
    <row r="5" spans="1:6">
      <c r="A5" s="101">
        <v>1.1000000000000001</v>
      </c>
      <c r="B5" s="98" t="s">
        <v>228</v>
      </c>
      <c r="C5" s="79" t="s">
        <v>9</v>
      </c>
      <c r="D5" s="80">
        <v>254</v>
      </c>
      <c r="E5" s="582">
        <v>0</v>
      </c>
      <c r="F5" s="582">
        <f>PRODUCT(D5:E5)</f>
        <v>0</v>
      </c>
    </row>
    <row r="6" spans="1:6">
      <c r="A6" s="102"/>
      <c r="B6" s="62"/>
      <c r="C6" s="62"/>
      <c r="D6" s="62"/>
      <c r="E6" s="348"/>
      <c r="F6" s="348"/>
    </row>
    <row r="7" spans="1:6" ht="25.5">
      <c r="A7" s="101">
        <v>1.2</v>
      </c>
      <c r="B7" s="98" t="s">
        <v>229</v>
      </c>
      <c r="C7" s="79" t="s">
        <v>31</v>
      </c>
      <c r="D7" s="80">
        <v>13</v>
      </c>
      <c r="E7" s="582">
        <v>0</v>
      </c>
      <c r="F7" s="582">
        <f>PRODUCT(D7:E7)</f>
        <v>0</v>
      </c>
    </row>
    <row r="8" spans="1:6">
      <c r="A8" s="102"/>
      <c r="B8" s="62"/>
      <c r="C8" s="62"/>
      <c r="D8" s="62"/>
      <c r="E8" s="348"/>
      <c r="F8" s="348"/>
    </row>
    <row r="9" spans="1:6">
      <c r="A9" s="103"/>
      <c r="B9" s="91" t="s">
        <v>230</v>
      </c>
      <c r="C9" s="92"/>
      <c r="D9" s="108"/>
      <c r="E9" s="585"/>
      <c r="F9" s="585">
        <f>SUM(F4:F7)</f>
        <v>0</v>
      </c>
    </row>
    <row r="10" spans="1:6">
      <c r="A10" s="101"/>
      <c r="B10" s="72"/>
      <c r="C10" s="73"/>
      <c r="D10" s="74"/>
      <c r="E10" s="587"/>
      <c r="F10" s="587"/>
    </row>
    <row r="11" spans="1:6" ht="25.5">
      <c r="A11" s="101">
        <v>2</v>
      </c>
      <c r="B11" s="72" t="s">
        <v>231</v>
      </c>
      <c r="C11" s="73"/>
      <c r="D11" s="97"/>
      <c r="E11" s="589"/>
      <c r="F11" s="589"/>
    </row>
    <row r="12" spans="1:6">
      <c r="A12" s="102"/>
      <c r="B12" s="62"/>
      <c r="C12" s="62"/>
      <c r="D12" s="62"/>
      <c r="E12" s="348"/>
      <c r="F12" s="348"/>
    </row>
    <row r="13" spans="1:6" ht="38.25">
      <c r="A13" s="101">
        <v>2.1</v>
      </c>
      <c r="B13" s="98" t="s">
        <v>232</v>
      </c>
      <c r="C13" s="79" t="s">
        <v>6</v>
      </c>
      <c r="D13" s="80">
        <v>470</v>
      </c>
      <c r="E13" s="582">
        <v>0</v>
      </c>
      <c r="F13" s="582">
        <f>PRODUCT(D13:E13)</f>
        <v>0</v>
      </c>
    </row>
    <row r="14" spans="1:6">
      <c r="A14" s="102"/>
      <c r="B14" s="62"/>
      <c r="C14" s="62"/>
      <c r="D14" s="62"/>
      <c r="E14" s="348"/>
      <c r="F14" s="348"/>
    </row>
    <row r="15" spans="1:6" ht="25.5">
      <c r="A15" s="101">
        <v>2.2000000000000002</v>
      </c>
      <c r="B15" s="98" t="s">
        <v>233</v>
      </c>
      <c r="C15" s="79" t="s">
        <v>8</v>
      </c>
      <c r="D15" s="80">
        <v>1234</v>
      </c>
      <c r="E15" s="582">
        <v>0</v>
      </c>
      <c r="F15" s="582">
        <f>PRODUCT(D15:E15)</f>
        <v>0</v>
      </c>
    </row>
    <row r="16" spans="1:6">
      <c r="A16" s="102"/>
      <c r="B16" s="62"/>
      <c r="C16" s="62"/>
      <c r="D16" s="62"/>
      <c r="E16" s="348"/>
      <c r="F16" s="348"/>
    </row>
    <row r="17" spans="1:6" ht="63.75">
      <c r="A17" s="101">
        <v>2.4</v>
      </c>
      <c r="B17" s="98" t="s">
        <v>234</v>
      </c>
      <c r="C17" s="79" t="s">
        <v>6</v>
      </c>
      <c r="D17" s="80">
        <v>470</v>
      </c>
      <c r="E17" s="582">
        <v>0</v>
      </c>
      <c r="F17" s="582">
        <f>PRODUCT(D17:E17)</f>
        <v>0</v>
      </c>
    </row>
    <row r="18" spans="1:6">
      <c r="A18" s="102"/>
      <c r="B18" s="62"/>
      <c r="C18" s="62"/>
      <c r="D18" s="62"/>
      <c r="E18" s="348"/>
      <c r="F18" s="348"/>
    </row>
    <row r="19" spans="1:6" ht="25.5">
      <c r="A19" s="101">
        <v>2.6</v>
      </c>
      <c r="B19" s="98" t="s">
        <v>235</v>
      </c>
      <c r="C19" s="79" t="s">
        <v>8</v>
      </c>
      <c r="D19" s="80">
        <v>1234</v>
      </c>
      <c r="E19" s="582">
        <v>0</v>
      </c>
      <c r="F19" s="582">
        <f>PRODUCT(D19:E19)</f>
        <v>0</v>
      </c>
    </row>
    <row r="20" spans="1:6">
      <c r="A20" s="102"/>
      <c r="B20" s="62"/>
      <c r="C20" s="62"/>
      <c r="D20" s="62"/>
      <c r="E20" s="348"/>
      <c r="F20" s="348"/>
    </row>
    <row r="21" spans="1:6">
      <c r="A21" s="103"/>
      <c r="B21" s="91" t="s">
        <v>236</v>
      </c>
      <c r="C21" s="92"/>
      <c r="D21" s="108"/>
      <c r="E21" s="585"/>
      <c r="F21" s="585">
        <f>SUM(F13:F19)</f>
        <v>0</v>
      </c>
    </row>
    <row r="22" spans="1:6">
      <c r="A22" s="101"/>
      <c r="B22" s="72"/>
      <c r="C22" s="73"/>
      <c r="D22" s="74"/>
      <c r="E22" s="587"/>
      <c r="F22" s="587"/>
    </row>
    <row r="23" spans="1:6">
      <c r="A23" s="101">
        <v>3</v>
      </c>
      <c r="B23" s="72" t="s">
        <v>237</v>
      </c>
      <c r="C23" s="73"/>
      <c r="D23" s="97"/>
      <c r="E23" s="589"/>
      <c r="F23" s="589"/>
    </row>
    <row r="24" spans="1:6">
      <c r="A24" s="102"/>
      <c r="B24" s="62"/>
      <c r="C24" s="62"/>
      <c r="D24" s="62"/>
      <c r="E24" s="348"/>
      <c r="F24" s="348"/>
    </row>
    <row r="25" spans="1:6" ht="63.75">
      <c r="A25" s="101">
        <v>3.1</v>
      </c>
      <c r="B25" s="98" t="s">
        <v>251</v>
      </c>
      <c r="C25" s="79" t="s">
        <v>6</v>
      </c>
      <c r="D25" s="80">
        <v>555</v>
      </c>
      <c r="E25" s="582">
        <v>0</v>
      </c>
      <c r="F25" s="582">
        <f>PRODUCT(D25:E25)</f>
        <v>0</v>
      </c>
    </row>
    <row r="26" spans="1:6">
      <c r="A26" s="102"/>
      <c r="B26" s="62"/>
      <c r="C26" s="62"/>
      <c r="D26" s="62"/>
      <c r="E26" s="348"/>
      <c r="F26" s="348"/>
    </row>
    <row r="27" spans="1:6" ht="51">
      <c r="A27" s="101">
        <v>3.2</v>
      </c>
      <c r="B27" s="98" t="s">
        <v>239</v>
      </c>
      <c r="C27" s="79" t="s">
        <v>8</v>
      </c>
      <c r="D27" s="80">
        <v>1175</v>
      </c>
      <c r="E27" s="582">
        <v>0</v>
      </c>
      <c r="F27" s="582">
        <f>PRODUCT(D27:E27)</f>
        <v>0</v>
      </c>
    </row>
    <row r="28" spans="1:6">
      <c r="A28" s="102"/>
      <c r="B28" s="62"/>
      <c r="C28" s="62"/>
      <c r="D28" s="62"/>
      <c r="E28" s="348"/>
      <c r="F28" s="348"/>
    </row>
    <row r="29" spans="1:6" ht="76.5">
      <c r="A29" s="101">
        <v>3.3</v>
      </c>
      <c r="B29" s="98" t="s">
        <v>252</v>
      </c>
      <c r="C29" s="79" t="s">
        <v>9</v>
      </c>
      <c r="D29" s="80">
        <v>254</v>
      </c>
      <c r="E29" s="582">
        <v>0</v>
      </c>
      <c r="F29" s="582">
        <f>PRODUCT(D29:E29)</f>
        <v>0</v>
      </c>
    </row>
    <row r="30" spans="1:6">
      <c r="A30" s="102"/>
      <c r="B30" s="62"/>
      <c r="C30" s="62"/>
      <c r="D30" s="62"/>
      <c r="E30" s="348"/>
      <c r="F30" s="348"/>
    </row>
    <row r="31" spans="1:6" ht="63.75">
      <c r="A31" s="101">
        <v>3.4</v>
      </c>
      <c r="B31" s="98" t="s">
        <v>253</v>
      </c>
      <c r="C31" s="79" t="s">
        <v>6</v>
      </c>
      <c r="D31" s="80">
        <v>9</v>
      </c>
      <c r="E31" s="582">
        <v>0</v>
      </c>
      <c r="F31" s="582">
        <f>PRODUCT(D31:E31)</f>
        <v>0</v>
      </c>
    </row>
    <row r="32" spans="1:6" ht="25.5">
      <c r="A32" s="103"/>
      <c r="B32" s="91" t="s">
        <v>241</v>
      </c>
      <c r="C32" s="94"/>
      <c r="D32" s="109"/>
      <c r="E32" s="592"/>
      <c r="F32" s="597">
        <f>SUM(F25:F31)</f>
        <v>0</v>
      </c>
    </row>
    <row r="33" spans="1:6">
      <c r="A33" s="101"/>
      <c r="B33" s="72"/>
      <c r="C33" s="79"/>
      <c r="D33" s="80"/>
      <c r="E33" s="594"/>
      <c r="F33" s="437"/>
    </row>
    <row r="34" spans="1:6">
      <c r="A34" s="102"/>
      <c r="B34" s="62"/>
      <c r="C34" s="62"/>
      <c r="D34" s="62"/>
      <c r="E34" s="348"/>
      <c r="F34" s="582"/>
    </row>
    <row r="35" spans="1:6">
      <c r="A35" s="102"/>
      <c r="B35" s="62"/>
      <c r="C35" s="62"/>
      <c r="D35" s="62"/>
      <c r="E35" s="348"/>
      <c r="F35" s="582"/>
    </row>
    <row r="36" spans="1:6">
      <c r="A36" s="101"/>
      <c r="B36" s="72" t="s">
        <v>245</v>
      </c>
      <c r="C36" s="73"/>
      <c r="D36" s="74"/>
      <c r="E36" s="587"/>
      <c r="F36" s="587"/>
    </row>
    <row r="37" spans="1:6">
      <c r="A37" s="101"/>
      <c r="B37" s="72"/>
      <c r="C37" s="73"/>
      <c r="D37" s="74"/>
      <c r="E37" s="587"/>
      <c r="F37" s="587"/>
    </row>
    <row r="38" spans="1:6">
      <c r="A38" s="101" t="s">
        <v>30</v>
      </c>
      <c r="B38" s="72" t="s">
        <v>187</v>
      </c>
      <c r="C38" s="73"/>
      <c r="D38" s="74"/>
      <c r="E38" s="587"/>
      <c r="F38" s="587">
        <f>$F$9</f>
        <v>0</v>
      </c>
    </row>
    <row r="39" spans="1:6">
      <c r="A39" s="101"/>
      <c r="B39" s="72"/>
      <c r="C39" s="73"/>
      <c r="D39" s="74"/>
      <c r="E39" s="587"/>
      <c r="F39" s="587"/>
    </row>
    <row r="40" spans="1:6" ht="25.5">
      <c r="A40" s="101" t="s">
        <v>5</v>
      </c>
      <c r="B40" s="72" t="s">
        <v>246</v>
      </c>
      <c r="C40" s="73"/>
      <c r="D40" s="74"/>
      <c r="E40" s="587"/>
      <c r="F40" s="587">
        <f>$F$21</f>
        <v>0</v>
      </c>
    </row>
    <row r="41" spans="1:6">
      <c r="A41" s="101"/>
      <c r="B41" s="72"/>
      <c r="C41" s="73"/>
      <c r="D41" s="74"/>
      <c r="E41" s="587"/>
      <c r="F41" s="587"/>
    </row>
    <row r="42" spans="1:6">
      <c r="A42" s="101" t="s">
        <v>7</v>
      </c>
      <c r="B42" s="72" t="s">
        <v>237</v>
      </c>
      <c r="C42" s="73"/>
      <c r="D42" s="74"/>
      <c r="E42" s="587"/>
      <c r="F42" s="587">
        <f>$F$32</f>
        <v>0</v>
      </c>
    </row>
    <row r="43" spans="1:6">
      <c r="A43" s="101"/>
      <c r="B43" s="72"/>
      <c r="C43" s="73"/>
      <c r="D43" s="74"/>
      <c r="E43" s="587"/>
      <c r="F43" s="587"/>
    </row>
    <row r="44" spans="1:6">
      <c r="A44" s="103"/>
      <c r="B44" s="91" t="s">
        <v>181</v>
      </c>
      <c r="C44" s="92"/>
      <c r="D44" s="108"/>
      <c r="E44" s="585"/>
      <c r="F44" s="585">
        <f>SUM(F38:F42)</f>
        <v>0</v>
      </c>
    </row>
  </sheetData>
  <sheetProtection password="CA83" sheet="1" objects="1" scenarios="1"/>
  <autoFilter ref="E1:F44"/>
  <pageMargins left="0.7" right="0.7" top="0.75" bottom="0.75" header="0.3" footer="0.3"/>
  <pageSetup paperSize="9" orientation="portrait" r:id="rId1"/>
  <headerFooter>
    <oddHeader xml:space="preserve">&amp;C&amp;"-,Običajno"&amp;8VRATA V POMURJE – UREDITEV OKOLICE </oddHeader>
    <oddFooter>&amp;C&amp;"-,Običajno"&amp;8&amp;A&amp;R&amp;"-,Običajno"&amp;8&amp;P od &amp;N</oddFooter>
  </headerFooter>
</worksheet>
</file>

<file path=xl/worksheets/sheet6.xml><?xml version="1.0" encoding="utf-8"?>
<worksheet xmlns="http://schemas.openxmlformats.org/spreadsheetml/2006/main" xmlns:r="http://schemas.openxmlformats.org/officeDocument/2006/relationships">
  <sheetPr>
    <tabColor theme="3" tint="0.79998168889431442"/>
  </sheetPr>
  <dimension ref="A1:F43"/>
  <sheetViews>
    <sheetView view="pageBreakPreview" zoomScale="145" zoomScaleNormal="100" zoomScaleSheetLayoutView="145" workbookViewId="0">
      <selection activeCell="E5" sqref="E5:F43"/>
    </sheetView>
  </sheetViews>
  <sheetFormatPr defaultRowHeight="12.75"/>
  <cols>
    <col min="1" max="1" width="9.140625" style="62"/>
    <col min="2" max="2" width="22.5703125" style="62" customWidth="1"/>
    <col min="3" max="3" width="3.85546875" style="62" bestFit="1" customWidth="1"/>
    <col min="4" max="4" width="5.42578125" style="62" bestFit="1" customWidth="1"/>
    <col min="5" max="5" width="6.85546875" style="84" bestFit="1" customWidth="1"/>
    <col min="6" max="6" width="10.28515625" style="84" bestFit="1" customWidth="1"/>
    <col min="7" max="16384" width="9.140625" style="62"/>
  </cols>
  <sheetData>
    <row r="1" spans="1:6">
      <c r="A1" s="71" t="s">
        <v>256</v>
      </c>
      <c r="B1" s="72" t="s">
        <v>255</v>
      </c>
      <c r="C1" s="73"/>
      <c r="D1" s="74"/>
      <c r="E1" s="88"/>
      <c r="F1" s="88"/>
    </row>
    <row r="3" spans="1:6">
      <c r="A3" s="71">
        <v>1</v>
      </c>
      <c r="B3" s="72" t="s">
        <v>187</v>
      </c>
      <c r="C3" s="73"/>
      <c r="D3" s="97"/>
      <c r="E3" s="100"/>
      <c r="F3" s="100"/>
    </row>
    <row r="4" spans="1:6">
      <c r="A4" s="71"/>
      <c r="B4" s="98"/>
      <c r="C4" s="79"/>
      <c r="D4" s="99"/>
      <c r="E4" s="89"/>
      <c r="F4" s="89"/>
    </row>
    <row r="5" spans="1:6" ht="25.5">
      <c r="A5" s="71">
        <v>1.1000000000000001</v>
      </c>
      <c r="B5" s="98" t="s">
        <v>228</v>
      </c>
      <c r="C5" s="79" t="s">
        <v>9</v>
      </c>
      <c r="D5" s="80">
        <v>74.5</v>
      </c>
      <c r="E5" s="582">
        <v>0</v>
      </c>
      <c r="F5" s="582">
        <f>PRODUCT(D5:E5)</f>
        <v>0</v>
      </c>
    </row>
    <row r="6" spans="1:6">
      <c r="E6" s="348"/>
      <c r="F6" s="348"/>
    </row>
    <row r="7" spans="1:6" ht="38.25">
      <c r="A7" s="71">
        <v>1.2</v>
      </c>
      <c r="B7" s="98" t="s">
        <v>229</v>
      </c>
      <c r="C7" s="79" t="s">
        <v>31</v>
      </c>
      <c r="D7" s="80">
        <v>8</v>
      </c>
      <c r="E7" s="582">
        <v>0</v>
      </c>
      <c r="F7" s="582">
        <f>PRODUCT(D7:E7)</f>
        <v>0</v>
      </c>
    </row>
    <row r="8" spans="1:6">
      <c r="E8" s="348"/>
      <c r="F8" s="348"/>
    </row>
    <row r="9" spans="1:6">
      <c r="A9" s="90"/>
      <c r="B9" s="91" t="s">
        <v>230</v>
      </c>
      <c r="C9" s="92"/>
      <c r="D9" s="108"/>
      <c r="E9" s="585"/>
      <c r="F9" s="585">
        <f>SUM(F5:F7)</f>
        <v>0</v>
      </c>
    </row>
    <row r="10" spans="1:6">
      <c r="A10" s="71"/>
      <c r="B10" s="72"/>
      <c r="C10" s="73"/>
      <c r="D10" s="74"/>
      <c r="E10" s="587"/>
      <c r="F10" s="587"/>
    </row>
    <row r="11" spans="1:6" ht="25.5">
      <c r="A11" s="71">
        <v>2</v>
      </c>
      <c r="B11" s="72" t="s">
        <v>231</v>
      </c>
      <c r="C11" s="73"/>
      <c r="D11" s="97"/>
      <c r="E11" s="589"/>
      <c r="F11" s="589"/>
    </row>
    <row r="12" spans="1:6">
      <c r="E12" s="348"/>
      <c r="F12" s="348"/>
    </row>
    <row r="13" spans="1:6" ht="38.25">
      <c r="A13" s="71">
        <v>2.1</v>
      </c>
      <c r="B13" s="98" t="s">
        <v>232</v>
      </c>
      <c r="C13" s="79" t="s">
        <v>6</v>
      </c>
      <c r="D13" s="80">
        <v>636</v>
      </c>
      <c r="E13" s="582">
        <v>0</v>
      </c>
      <c r="F13" s="582">
        <f>PRODUCT(D13:E13)</f>
        <v>0</v>
      </c>
    </row>
    <row r="14" spans="1:6">
      <c r="E14" s="348"/>
      <c r="F14" s="348"/>
    </row>
    <row r="15" spans="1:6" ht="38.25">
      <c r="A15" s="71">
        <v>2.2000000000000002</v>
      </c>
      <c r="B15" s="98" t="s">
        <v>233</v>
      </c>
      <c r="C15" s="79" t="s">
        <v>8</v>
      </c>
      <c r="D15" s="80">
        <v>1273</v>
      </c>
      <c r="E15" s="582">
        <v>0</v>
      </c>
      <c r="F15" s="582">
        <f>PRODUCT(D15:E15)</f>
        <v>0</v>
      </c>
    </row>
    <row r="16" spans="1:6">
      <c r="E16" s="348"/>
      <c r="F16" s="348"/>
    </row>
    <row r="17" spans="1:6" ht="63.75">
      <c r="A17" s="71">
        <v>2.4</v>
      </c>
      <c r="B17" s="98" t="s">
        <v>234</v>
      </c>
      <c r="C17" s="79" t="s">
        <v>6</v>
      </c>
      <c r="D17" s="80">
        <v>636</v>
      </c>
      <c r="E17" s="582">
        <v>0</v>
      </c>
      <c r="F17" s="582">
        <f>PRODUCT(D17:E17)</f>
        <v>0</v>
      </c>
    </row>
    <row r="18" spans="1:6">
      <c r="E18" s="348"/>
      <c r="F18" s="348"/>
    </row>
    <row r="19" spans="1:6" ht="38.25">
      <c r="A19" s="71">
        <v>2.6</v>
      </c>
      <c r="B19" s="98" t="s">
        <v>235</v>
      </c>
      <c r="C19" s="79" t="s">
        <v>8</v>
      </c>
      <c r="D19" s="80">
        <v>1273</v>
      </c>
      <c r="E19" s="582">
        <v>0</v>
      </c>
      <c r="F19" s="582">
        <f>PRODUCT(D19:E19)</f>
        <v>0</v>
      </c>
    </row>
    <row r="20" spans="1:6">
      <c r="E20" s="348"/>
      <c r="F20" s="348"/>
    </row>
    <row r="21" spans="1:6">
      <c r="A21" s="90"/>
      <c r="B21" s="91" t="s">
        <v>236</v>
      </c>
      <c r="C21" s="92"/>
      <c r="D21" s="108"/>
      <c r="E21" s="585"/>
      <c r="F21" s="585">
        <f>SUM(F13:F19)</f>
        <v>0</v>
      </c>
    </row>
    <row r="22" spans="1:6">
      <c r="A22" s="71"/>
      <c r="B22" s="72"/>
      <c r="C22" s="73"/>
      <c r="D22" s="74"/>
      <c r="E22" s="587"/>
      <c r="F22" s="587"/>
    </row>
    <row r="23" spans="1:6">
      <c r="A23" s="71">
        <v>3</v>
      </c>
      <c r="B23" s="72" t="s">
        <v>237</v>
      </c>
      <c r="C23" s="73"/>
      <c r="D23" s="97"/>
      <c r="E23" s="589"/>
      <c r="F23" s="589"/>
    </row>
    <row r="24" spans="1:6">
      <c r="E24" s="348"/>
      <c r="F24" s="348"/>
    </row>
    <row r="25" spans="1:6" ht="76.5">
      <c r="A25" s="71">
        <v>3.1</v>
      </c>
      <c r="B25" s="98" t="s">
        <v>251</v>
      </c>
      <c r="C25" s="79" t="s">
        <v>6</v>
      </c>
      <c r="D25" s="80">
        <v>570</v>
      </c>
      <c r="E25" s="582">
        <v>0</v>
      </c>
      <c r="F25" s="582">
        <f>PRODUCT(D25:E25)</f>
        <v>0</v>
      </c>
    </row>
    <row r="26" spans="1:6">
      <c r="E26" s="348"/>
      <c r="F26" s="348"/>
    </row>
    <row r="27" spans="1:6" ht="51">
      <c r="A27" s="71">
        <v>3.2</v>
      </c>
      <c r="B27" s="98" t="s">
        <v>239</v>
      </c>
      <c r="C27" s="79" t="s">
        <v>8</v>
      </c>
      <c r="D27" s="80">
        <v>1212</v>
      </c>
      <c r="E27" s="582">
        <v>0</v>
      </c>
      <c r="F27" s="582">
        <f>PRODUCT(D27:E27)</f>
        <v>0</v>
      </c>
    </row>
    <row r="28" spans="1:6">
      <c r="E28" s="348"/>
      <c r="F28" s="348"/>
    </row>
    <row r="29" spans="1:6" ht="76.5">
      <c r="A29" s="71">
        <v>3.6</v>
      </c>
      <c r="B29" s="98" t="s">
        <v>252</v>
      </c>
      <c r="C29" s="79" t="s">
        <v>9</v>
      </c>
      <c r="D29" s="80">
        <v>158</v>
      </c>
      <c r="E29" s="582">
        <v>0</v>
      </c>
      <c r="F29" s="582">
        <f>PRODUCT(D29:E29)</f>
        <v>0</v>
      </c>
    </row>
    <row r="30" spans="1:6">
      <c r="E30" s="348"/>
      <c r="F30" s="598"/>
    </row>
    <row r="31" spans="1:6" ht="25.5">
      <c r="A31" s="90"/>
      <c r="B31" s="91" t="s">
        <v>241</v>
      </c>
      <c r="C31" s="94"/>
      <c r="D31" s="109"/>
      <c r="E31" s="592"/>
      <c r="F31" s="597">
        <f>SUM(F25:F29)</f>
        <v>0</v>
      </c>
    </row>
    <row r="32" spans="1:6">
      <c r="A32" s="71"/>
      <c r="B32" s="72"/>
      <c r="C32" s="79"/>
      <c r="D32" s="80"/>
      <c r="E32" s="594"/>
      <c r="F32" s="437"/>
    </row>
    <row r="33" spans="1:6">
      <c r="E33" s="348"/>
      <c r="F33" s="582"/>
    </row>
    <row r="34" spans="1:6">
      <c r="E34" s="348"/>
      <c r="F34" s="582"/>
    </row>
    <row r="35" spans="1:6">
      <c r="A35" s="71"/>
      <c r="B35" s="72" t="s">
        <v>245</v>
      </c>
      <c r="C35" s="73"/>
      <c r="D35" s="74"/>
      <c r="E35" s="587"/>
      <c r="F35" s="587"/>
    </row>
    <row r="36" spans="1:6">
      <c r="A36" s="71"/>
      <c r="B36" s="72"/>
      <c r="C36" s="73"/>
      <c r="D36" s="74"/>
      <c r="E36" s="587"/>
      <c r="F36" s="587"/>
    </row>
    <row r="37" spans="1:6">
      <c r="A37" s="71" t="s">
        <v>30</v>
      </c>
      <c r="B37" s="72" t="s">
        <v>187</v>
      </c>
      <c r="C37" s="73"/>
      <c r="D37" s="74"/>
      <c r="E37" s="587"/>
      <c r="F37" s="587">
        <f>$F$9</f>
        <v>0</v>
      </c>
    </row>
    <row r="38" spans="1:6">
      <c r="A38" s="71"/>
      <c r="B38" s="72"/>
      <c r="C38" s="73"/>
      <c r="D38" s="74"/>
      <c r="E38" s="587"/>
      <c r="F38" s="587"/>
    </row>
    <row r="39" spans="1:6" ht="25.5">
      <c r="A39" s="71" t="s">
        <v>5</v>
      </c>
      <c r="B39" s="72" t="s">
        <v>246</v>
      </c>
      <c r="C39" s="73"/>
      <c r="D39" s="74"/>
      <c r="E39" s="587"/>
      <c r="F39" s="587">
        <f>$F$21</f>
        <v>0</v>
      </c>
    </row>
    <row r="40" spans="1:6">
      <c r="A40" s="71"/>
      <c r="B40" s="72"/>
      <c r="C40" s="73"/>
      <c r="D40" s="74"/>
      <c r="E40" s="587"/>
      <c r="F40" s="587"/>
    </row>
    <row r="41" spans="1:6">
      <c r="A41" s="71" t="s">
        <v>7</v>
      </c>
      <c r="B41" s="72" t="s">
        <v>237</v>
      </c>
      <c r="C41" s="73"/>
      <c r="D41" s="74"/>
      <c r="E41" s="587"/>
      <c r="F41" s="587">
        <f>$F$31</f>
        <v>0</v>
      </c>
    </row>
    <row r="42" spans="1:6">
      <c r="A42" s="71"/>
      <c r="B42" s="72"/>
      <c r="C42" s="73"/>
      <c r="D42" s="74"/>
      <c r="E42" s="587"/>
      <c r="F42" s="587"/>
    </row>
    <row r="43" spans="1:6">
      <c r="A43" s="90"/>
      <c r="B43" s="91" t="s">
        <v>181</v>
      </c>
      <c r="C43" s="92"/>
      <c r="D43" s="108"/>
      <c r="E43" s="585"/>
      <c r="F43" s="585">
        <f>SUM(F37:F41)</f>
        <v>0</v>
      </c>
    </row>
  </sheetData>
  <sheetProtection password="CA83" sheet="1" objects="1" scenarios="1"/>
  <autoFilter ref="E1:F43"/>
  <pageMargins left="0.7" right="0.7" top="0.75" bottom="0.75" header="0.3" footer="0.3"/>
  <pageSetup paperSize="9" orientation="portrait" r:id="rId1"/>
  <headerFooter>
    <oddHeader xml:space="preserve">&amp;C&amp;"-,Običajno"&amp;8VRATA V POMURJE – UREDITEV OKOLICE </oddHeader>
    <oddFooter>&amp;C&amp;"-,Običajno"&amp;8&amp;A&amp;R&amp;"-,Običajno"&amp;8&amp;P od &amp;N</oddFooter>
  </headerFooter>
</worksheet>
</file>

<file path=xl/worksheets/sheet7.xml><?xml version="1.0" encoding="utf-8"?>
<worksheet xmlns="http://schemas.openxmlformats.org/spreadsheetml/2006/main" xmlns:r="http://schemas.openxmlformats.org/officeDocument/2006/relationships">
  <sheetPr>
    <tabColor theme="3" tint="0.79998168889431442"/>
  </sheetPr>
  <dimension ref="A1:F53"/>
  <sheetViews>
    <sheetView view="pageBreakPreview" zoomScale="130" zoomScaleNormal="100" zoomScaleSheetLayoutView="130" workbookViewId="0">
      <selection activeCell="E5" sqref="E5:F53"/>
    </sheetView>
  </sheetViews>
  <sheetFormatPr defaultColWidth="25.7109375" defaultRowHeight="12.75"/>
  <cols>
    <col min="1" max="1" width="4.140625" style="102" bestFit="1" customWidth="1"/>
    <col min="2" max="2" width="25.7109375" style="62"/>
    <col min="3" max="3" width="3.85546875" style="62" bestFit="1" customWidth="1"/>
    <col min="4" max="4" width="4" style="62" bestFit="1" customWidth="1"/>
    <col min="5" max="5" width="6.85546875" style="84" bestFit="1" customWidth="1"/>
    <col min="6" max="6" width="10.140625" style="84" bestFit="1" customWidth="1"/>
    <col min="7" max="16384" width="25.7109375" style="62"/>
  </cols>
  <sheetData>
    <row r="1" spans="1:6">
      <c r="A1" s="101" t="s">
        <v>262</v>
      </c>
      <c r="B1" s="72" t="s">
        <v>258</v>
      </c>
      <c r="C1" s="73"/>
      <c r="D1" s="74"/>
      <c r="E1" s="88"/>
      <c r="F1" s="88"/>
    </row>
    <row r="3" spans="1:6" ht="15">
      <c r="A3" s="187">
        <v>1</v>
      </c>
      <c r="B3" s="59" t="s">
        <v>187</v>
      </c>
      <c r="C3" s="60"/>
      <c r="D3" s="63"/>
      <c r="E3" s="85"/>
      <c r="F3" s="100"/>
    </row>
    <row r="4" spans="1:6">
      <c r="A4" s="188"/>
      <c r="B4" s="65"/>
      <c r="C4" s="66"/>
      <c r="D4" s="67"/>
      <c r="E4" s="86"/>
      <c r="F4" s="89"/>
    </row>
    <row r="5" spans="1:6">
      <c r="A5" s="101">
        <v>1.1000000000000001</v>
      </c>
      <c r="B5" s="98" t="s">
        <v>228</v>
      </c>
      <c r="C5" s="79" t="s">
        <v>9</v>
      </c>
      <c r="D5" s="80">
        <v>40</v>
      </c>
      <c r="E5" s="582">
        <v>0</v>
      </c>
      <c r="F5" s="582">
        <f>PRODUCT(D5:E5)</f>
        <v>0</v>
      </c>
    </row>
    <row r="6" spans="1:6">
      <c r="E6" s="348"/>
      <c r="F6" s="348"/>
    </row>
    <row r="7" spans="1:6" ht="25.5">
      <c r="A7" s="101">
        <v>1.2</v>
      </c>
      <c r="B7" s="98" t="s">
        <v>229</v>
      </c>
      <c r="C7" s="79" t="s">
        <v>31</v>
      </c>
      <c r="D7" s="80">
        <v>16</v>
      </c>
      <c r="E7" s="582">
        <v>0</v>
      </c>
      <c r="F7" s="582">
        <f>PRODUCT(D7:E7)</f>
        <v>0</v>
      </c>
    </row>
    <row r="8" spans="1:6">
      <c r="E8" s="348"/>
      <c r="F8" s="348"/>
    </row>
    <row r="9" spans="1:6">
      <c r="A9" s="103"/>
      <c r="B9" s="91" t="s">
        <v>230</v>
      </c>
      <c r="C9" s="92"/>
      <c r="D9" s="108"/>
      <c r="E9" s="585"/>
      <c r="F9" s="585">
        <f>SUM(F5:F8)</f>
        <v>0</v>
      </c>
    </row>
    <row r="10" spans="1:6">
      <c r="A10" s="188"/>
      <c r="B10" s="76"/>
      <c r="C10" s="77"/>
      <c r="D10" s="78"/>
      <c r="E10" s="599"/>
      <c r="F10" s="587"/>
    </row>
    <row r="11" spans="1:6">
      <c r="A11" s="188"/>
      <c r="B11" s="76"/>
      <c r="C11" s="77"/>
      <c r="D11" s="78"/>
      <c r="E11" s="599"/>
      <c r="F11" s="587"/>
    </row>
    <row r="12" spans="1:6" ht="30">
      <c r="A12" s="187">
        <v>2</v>
      </c>
      <c r="B12" s="59" t="s">
        <v>231</v>
      </c>
      <c r="C12" s="60"/>
      <c r="D12" s="63"/>
      <c r="E12" s="600"/>
      <c r="F12" s="589"/>
    </row>
    <row r="13" spans="1:6">
      <c r="E13" s="348"/>
      <c r="F13" s="348"/>
    </row>
    <row r="14" spans="1:6" ht="38.25">
      <c r="A14" s="101">
        <v>2.1</v>
      </c>
      <c r="B14" s="98" t="s">
        <v>232</v>
      </c>
      <c r="C14" s="79" t="s">
        <v>6</v>
      </c>
      <c r="D14" s="80">
        <v>120</v>
      </c>
      <c r="E14" s="582">
        <v>0</v>
      </c>
      <c r="F14" s="582">
        <f>PRODUCT(D14:E14)</f>
        <v>0</v>
      </c>
    </row>
    <row r="15" spans="1:6">
      <c r="E15" s="348"/>
      <c r="F15" s="348"/>
    </row>
    <row r="16" spans="1:6" ht="25.5">
      <c r="A16" s="101">
        <v>2.2000000000000002</v>
      </c>
      <c r="B16" s="98" t="s">
        <v>233</v>
      </c>
      <c r="C16" s="79" t="s">
        <v>8</v>
      </c>
      <c r="D16" s="80">
        <v>227</v>
      </c>
      <c r="E16" s="582">
        <v>0</v>
      </c>
      <c r="F16" s="582">
        <f>PRODUCT(D16:E16)</f>
        <v>0</v>
      </c>
    </row>
    <row r="17" spans="1:6">
      <c r="E17" s="348"/>
      <c r="F17" s="348"/>
    </row>
    <row r="18" spans="1:6" ht="63.75">
      <c r="A18" s="101">
        <v>2.4</v>
      </c>
      <c r="B18" s="98" t="s">
        <v>234</v>
      </c>
      <c r="C18" s="79" t="s">
        <v>6</v>
      </c>
      <c r="D18" s="80">
        <v>120</v>
      </c>
      <c r="E18" s="582">
        <v>0</v>
      </c>
      <c r="F18" s="582">
        <f>PRODUCT(D18:E18)</f>
        <v>0</v>
      </c>
    </row>
    <row r="19" spans="1:6">
      <c r="E19" s="348"/>
      <c r="F19" s="348"/>
    </row>
    <row r="20" spans="1:6" ht="25.5">
      <c r="A20" s="101">
        <v>2.6</v>
      </c>
      <c r="B20" s="98" t="s">
        <v>235</v>
      </c>
      <c r="C20" s="79" t="s">
        <v>8</v>
      </c>
      <c r="D20" s="80">
        <v>227</v>
      </c>
      <c r="E20" s="582">
        <v>0</v>
      </c>
      <c r="F20" s="582">
        <f>PRODUCT(D20:E20)</f>
        <v>0</v>
      </c>
    </row>
    <row r="21" spans="1:6">
      <c r="E21" s="348"/>
      <c r="F21" s="348"/>
    </row>
    <row r="22" spans="1:6" s="191" customFormat="1">
      <c r="A22" s="189"/>
      <c r="B22" s="190" t="s">
        <v>236</v>
      </c>
      <c r="C22" s="92"/>
      <c r="D22" s="108"/>
      <c r="E22" s="585"/>
      <c r="F22" s="585">
        <f>SUM(F14:F20)</f>
        <v>0</v>
      </c>
    </row>
    <row r="23" spans="1:6">
      <c r="A23" s="101"/>
      <c r="B23" s="72"/>
      <c r="C23" s="73"/>
      <c r="D23" s="74"/>
      <c r="E23" s="587"/>
      <c r="F23" s="587"/>
    </row>
    <row r="24" spans="1:6">
      <c r="A24" s="101"/>
      <c r="B24" s="72"/>
      <c r="C24" s="73"/>
      <c r="D24" s="74"/>
      <c r="E24" s="587"/>
      <c r="F24" s="587"/>
    </row>
    <row r="25" spans="1:6">
      <c r="A25" s="101"/>
      <c r="B25" s="72"/>
      <c r="C25" s="73"/>
      <c r="D25" s="74"/>
      <c r="E25" s="587"/>
      <c r="F25" s="587"/>
    </row>
    <row r="26" spans="1:6" ht="15">
      <c r="A26" s="187">
        <v>3</v>
      </c>
      <c r="B26" s="59" t="s">
        <v>237</v>
      </c>
      <c r="C26" s="60"/>
      <c r="D26" s="63"/>
      <c r="E26" s="600"/>
      <c r="F26" s="589"/>
    </row>
    <row r="27" spans="1:6">
      <c r="E27" s="348"/>
      <c r="F27" s="348"/>
    </row>
    <row r="28" spans="1:6" ht="63.75">
      <c r="A28" s="101">
        <v>3.1</v>
      </c>
      <c r="B28" s="98" t="s">
        <v>238</v>
      </c>
      <c r="C28" s="79" t="s">
        <v>6</v>
      </c>
      <c r="D28" s="80">
        <v>75</v>
      </c>
      <c r="E28" s="582">
        <v>0</v>
      </c>
      <c r="F28" s="582">
        <f>PRODUCT(D28:E28)</f>
        <v>0</v>
      </c>
    </row>
    <row r="29" spans="1:6">
      <c r="E29" s="348"/>
      <c r="F29" s="348"/>
    </row>
    <row r="30" spans="1:6" ht="51">
      <c r="A30" s="101">
        <v>3.2</v>
      </c>
      <c r="B30" s="98" t="s">
        <v>239</v>
      </c>
      <c r="C30" s="79" t="s">
        <v>8</v>
      </c>
      <c r="D30" s="80">
        <v>38</v>
      </c>
      <c r="E30" s="582">
        <v>0</v>
      </c>
      <c r="F30" s="582">
        <f>PRODUCT(D30:E30)</f>
        <v>0</v>
      </c>
    </row>
    <row r="31" spans="1:6">
      <c r="E31" s="348"/>
      <c r="F31" s="348"/>
    </row>
    <row r="32" spans="1:6" ht="38.25">
      <c r="A32" s="101">
        <v>3.3</v>
      </c>
      <c r="B32" s="98" t="s">
        <v>259</v>
      </c>
      <c r="C32" s="79" t="s">
        <v>8</v>
      </c>
      <c r="D32" s="80">
        <v>38</v>
      </c>
      <c r="E32" s="582">
        <v>0</v>
      </c>
      <c r="F32" s="582">
        <f>PRODUCT(D32:E32)</f>
        <v>0</v>
      </c>
    </row>
    <row r="33" spans="1:6">
      <c r="E33" s="348"/>
      <c r="F33" s="348"/>
    </row>
    <row r="34" spans="1:6" ht="63.75">
      <c r="A34" s="101">
        <v>3.4</v>
      </c>
      <c r="B34" s="98" t="s">
        <v>240</v>
      </c>
      <c r="C34" s="79" t="s">
        <v>9</v>
      </c>
      <c r="D34" s="80">
        <v>187</v>
      </c>
      <c r="E34" s="582">
        <v>0</v>
      </c>
      <c r="F34" s="582">
        <f>PRODUCT(D34:E34)</f>
        <v>0</v>
      </c>
    </row>
    <row r="35" spans="1:6">
      <c r="E35" s="348"/>
      <c r="F35" s="598"/>
    </row>
    <row r="36" spans="1:6" ht="89.25">
      <c r="A36" s="101">
        <v>3.5</v>
      </c>
      <c r="B36" s="98" t="s">
        <v>260</v>
      </c>
      <c r="C36" s="79" t="s">
        <v>8</v>
      </c>
      <c r="D36" s="80">
        <v>151</v>
      </c>
      <c r="E36" s="582">
        <v>0</v>
      </c>
      <c r="F36" s="582">
        <f>PRODUCT(D36:E36)</f>
        <v>0</v>
      </c>
    </row>
    <row r="37" spans="1:6">
      <c r="E37" s="348"/>
      <c r="F37" s="348"/>
    </row>
    <row r="38" spans="1:6" ht="140.25">
      <c r="A38" s="101">
        <v>3.5</v>
      </c>
      <c r="B38" s="98" t="s">
        <v>261</v>
      </c>
      <c r="C38" s="79" t="s">
        <v>8</v>
      </c>
      <c r="D38" s="80">
        <v>29</v>
      </c>
      <c r="E38" s="582">
        <v>0</v>
      </c>
      <c r="F38" s="582">
        <f>PRODUCT(D38:E38)</f>
        <v>0</v>
      </c>
    </row>
    <row r="39" spans="1:6">
      <c r="E39" s="348"/>
      <c r="F39" s="598"/>
    </row>
    <row r="40" spans="1:6">
      <c r="E40" s="348"/>
      <c r="F40" s="598"/>
    </row>
    <row r="41" spans="1:6" ht="25.5">
      <c r="A41" s="103"/>
      <c r="B41" s="91" t="s">
        <v>241</v>
      </c>
      <c r="C41" s="94"/>
      <c r="D41" s="109"/>
      <c r="E41" s="592"/>
      <c r="F41" s="597">
        <f>SUM(F28:F38)</f>
        <v>0</v>
      </c>
    </row>
    <row r="42" spans="1:6">
      <c r="A42" s="101"/>
      <c r="B42" s="72"/>
      <c r="C42" s="79"/>
      <c r="D42" s="80"/>
      <c r="E42" s="594"/>
      <c r="F42" s="437"/>
    </row>
    <row r="43" spans="1:6">
      <c r="E43" s="348"/>
      <c r="F43" s="601"/>
    </row>
    <row r="44" spans="1:6">
      <c r="E44" s="348"/>
      <c r="F44" s="601"/>
    </row>
    <row r="45" spans="1:6">
      <c r="A45" s="101"/>
      <c r="B45" s="72" t="s">
        <v>245</v>
      </c>
      <c r="C45" s="73"/>
      <c r="D45" s="74"/>
      <c r="E45" s="587"/>
      <c r="F45" s="587"/>
    </row>
    <row r="46" spans="1:6">
      <c r="A46" s="101"/>
      <c r="B46" s="72"/>
      <c r="C46" s="73"/>
      <c r="D46" s="74"/>
      <c r="E46" s="587"/>
      <c r="F46" s="587"/>
    </row>
    <row r="47" spans="1:6">
      <c r="A47" s="101" t="s">
        <v>30</v>
      </c>
      <c r="B47" s="72" t="s">
        <v>187</v>
      </c>
      <c r="C47" s="73"/>
      <c r="D47" s="74"/>
      <c r="E47" s="587"/>
      <c r="F47" s="587">
        <f>$F$9</f>
        <v>0</v>
      </c>
    </row>
    <row r="48" spans="1:6">
      <c r="A48" s="101"/>
      <c r="B48" s="72"/>
      <c r="C48" s="73"/>
      <c r="D48" s="74"/>
      <c r="E48" s="587"/>
      <c r="F48" s="587"/>
    </row>
    <row r="49" spans="1:6" ht="25.5">
      <c r="A49" s="101" t="s">
        <v>5</v>
      </c>
      <c r="B49" s="72" t="s">
        <v>246</v>
      </c>
      <c r="C49" s="73"/>
      <c r="D49" s="74"/>
      <c r="E49" s="587"/>
      <c r="F49" s="587">
        <f>$F$22</f>
        <v>0</v>
      </c>
    </row>
    <row r="50" spans="1:6">
      <c r="A50" s="101"/>
      <c r="B50" s="72"/>
      <c r="C50" s="73"/>
      <c r="D50" s="74"/>
      <c r="E50" s="587"/>
      <c r="F50" s="587"/>
    </row>
    <row r="51" spans="1:6">
      <c r="A51" s="101" t="s">
        <v>7</v>
      </c>
      <c r="B51" s="72" t="s">
        <v>237</v>
      </c>
      <c r="C51" s="73"/>
      <c r="D51" s="74"/>
      <c r="E51" s="587"/>
      <c r="F51" s="587">
        <f>$F$41</f>
        <v>0</v>
      </c>
    </row>
    <row r="52" spans="1:6">
      <c r="A52" s="101"/>
      <c r="B52" s="72"/>
      <c r="C52" s="73"/>
      <c r="D52" s="74"/>
      <c r="E52" s="587"/>
      <c r="F52" s="587"/>
    </row>
    <row r="53" spans="1:6">
      <c r="A53" s="103"/>
      <c r="B53" s="91" t="s">
        <v>181</v>
      </c>
      <c r="C53" s="92"/>
      <c r="D53" s="108"/>
      <c r="E53" s="585"/>
      <c r="F53" s="585">
        <f>SUM(F47:F51)</f>
        <v>0</v>
      </c>
    </row>
  </sheetData>
  <sheetProtection password="CA83" sheet="1" objects="1" scenarios="1"/>
  <autoFilter ref="E1:F53"/>
  <pageMargins left="0.7" right="0.7" top="0.75" bottom="0.75" header="0.3" footer="0.3"/>
  <pageSetup paperSize="9" orientation="portrait" r:id="rId1"/>
  <headerFooter>
    <oddHeader xml:space="preserve">&amp;C&amp;"-,Običajno"&amp;8VRATA V POMURJE – UREDITEV OKOLICE </oddHeader>
    <oddFooter>&amp;C&amp;"-,Običajno"&amp;8&amp;A&amp;R&amp;"-,Običajno"&amp;8&amp;P od &amp;N</oddFooter>
  </headerFooter>
</worksheet>
</file>

<file path=xl/worksheets/sheet8.xml><?xml version="1.0" encoding="utf-8"?>
<worksheet xmlns="http://schemas.openxmlformats.org/spreadsheetml/2006/main" xmlns:r="http://schemas.openxmlformats.org/officeDocument/2006/relationships">
  <sheetPr>
    <tabColor theme="3" tint="0.79998168889431442"/>
  </sheetPr>
  <dimension ref="A1:F15"/>
  <sheetViews>
    <sheetView view="pageBreakPreview" zoomScale="160" zoomScaleNormal="100" zoomScaleSheetLayoutView="160" zoomScalePageLayoutView="85" workbookViewId="0">
      <selection activeCell="E4" sqref="E4:F14"/>
    </sheetView>
  </sheetViews>
  <sheetFormatPr defaultRowHeight="12.75"/>
  <cols>
    <col min="1" max="1" width="9.28515625" style="55" bestFit="1" customWidth="1"/>
    <col min="2" max="2" width="51" customWidth="1"/>
    <col min="3" max="3" width="3.28515625" bestFit="1" customWidth="1"/>
    <col min="4" max="4" width="5.7109375" bestFit="1" customWidth="1"/>
    <col min="5" max="5" width="7" style="53" bestFit="1" customWidth="1"/>
    <col min="6" max="6" width="11.28515625" style="53" bestFit="1" customWidth="1"/>
  </cols>
  <sheetData>
    <row r="1" spans="1:6" ht="15">
      <c r="A1" s="187" t="s">
        <v>268</v>
      </c>
      <c r="B1" s="59" t="s">
        <v>269</v>
      </c>
      <c r="C1" s="60"/>
      <c r="D1" s="61"/>
      <c r="E1" s="83"/>
      <c r="F1" s="83"/>
    </row>
    <row r="2" spans="1:6" ht="15">
      <c r="A2" s="187">
        <v>2</v>
      </c>
      <c r="B2" s="59" t="s">
        <v>231</v>
      </c>
      <c r="C2" s="60"/>
      <c r="D2" s="63"/>
      <c r="E2" s="85"/>
      <c r="F2" s="100"/>
    </row>
    <row r="3" spans="1:6">
      <c r="A3" s="102"/>
      <c r="B3" s="62"/>
      <c r="C3" s="62"/>
      <c r="D3" s="62"/>
      <c r="E3" s="84"/>
      <c r="F3" s="84"/>
    </row>
    <row r="4" spans="1:6" ht="60">
      <c r="A4" s="188">
        <v>2.1</v>
      </c>
      <c r="B4" s="65" t="s">
        <v>364</v>
      </c>
      <c r="C4" s="66" t="s">
        <v>8</v>
      </c>
      <c r="D4" s="69">
        <v>29486</v>
      </c>
      <c r="E4" s="601">
        <v>0</v>
      </c>
      <c r="F4" s="582">
        <f>PRODUCT(D4:E4)</f>
        <v>0</v>
      </c>
    </row>
    <row r="5" spans="1:6">
      <c r="A5" s="102"/>
      <c r="B5" s="62"/>
      <c r="C5" s="62"/>
      <c r="D5" s="62"/>
      <c r="E5" s="348"/>
      <c r="F5" s="348"/>
    </row>
    <row r="6" spans="1:6" ht="36">
      <c r="A6" s="188">
        <v>2.2000000000000002</v>
      </c>
      <c r="B6" s="65" t="s">
        <v>264</v>
      </c>
      <c r="C6" s="66" t="s">
        <v>8</v>
      </c>
      <c r="D6" s="69">
        <v>7680</v>
      </c>
      <c r="E6" s="601">
        <v>0</v>
      </c>
      <c r="F6" s="582">
        <f>PRODUCT(D6:E6)</f>
        <v>0</v>
      </c>
    </row>
    <row r="7" spans="1:6">
      <c r="A7" s="102"/>
      <c r="B7" s="62"/>
      <c r="C7" s="62"/>
      <c r="D7" s="62"/>
      <c r="E7" s="348"/>
      <c r="F7" s="348"/>
    </row>
    <row r="8" spans="1:6">
      <c r="A8" s="188">
        <v>2.2999999999999998</v>
      </c>
      <c r="B8" s="65" t="s">
        <v>265</v>
      </c>
      <c r="C8" s="66" t="s">
        <v>8</v>
      </c>
      <c r="D8" s="69">
        <v>790</v>
      </c>
      <c r="E8" s="601">
        <v>0</v>
      </c>
      <c r="F8" s="582">
        <f>PRODUCT(D8:E8)</f>
        <v>0</v>
      </c>
    </row>
    <row r="9" spans="1:6">
      <c r="A9" s="102"/>
      <c r="B9" s="62"/>
      <c r="C9" s="62"/>
      <c r="D9" s="62"/>
      <c r="E9" s="348"/>
      <c r="F9" s="348"/>
    </row>
    <row r="10" spans="1:6" ht="24">
      <c r="A10" s="188">
        <v>2.4</v>
      </c>
      <c r="B10" s="65" t="s">
        <v>266</v>
      </c>
      <c r="C10" s="66" t="s">
        <v>6</v>
      </c>
      <c r="D10" s="69">
        <v>180</v>
      </c>
      <c r="E10" s="601">
        <v>0</v>
      </c>
      <c r="F10" s="582">
        <f>PRODUCT(D10:E10)</f>
        <v>0</v>
      </c>
    </row>
    <row r="11" spans="1:6">
      <c r="A11" s="102"/>
      <c r="B11" s="62"/>
      <c r="C11" s="62"/>
      <c r="D11" s="62"/>
      <c r="E11" s="348"/>
      <c r="F11" s="348"/>
    </row>
    <row r="12" spans="1:6" ht="24">
      <c r="A12" s="188">
        <v>2.5</v>
      </c>
      <c r="B12" s="65" t="s">
        <v>267</v>
      </c>
      <c r="C12" s="66" t="s">
        <v>6</v>
      </c>
      <c r="D12" s="69">
        <v>160</v>
      </c>
      <c r="E12" s="601">
        <v>0</v>
      </c>
      <c r="F12" s="582">
        <f>PRODUCT(D12:E12)</f>
        <v>0</v>
      </c>
    </row>
    <row r="13" spans="1:6">
      <c r="A13" s="102"/>
      <c r="B13" s="62"/>
      <c r="C13" s="62"/>
      <c r="D13" s="62"/>
      <c r="E13" s="348"/>
      <c r="F13" s="348"/>
    </row>
    <row r="14" spans="1:6">
      <c r="A14" s="103"/>
      <c r="B14" s="91" t="s">
        <v>270</v>
      </c>
      <c r="C14" s="92"/>
      <c r="D14" s="108"/>
      <c r="E14" s="585"/>
      <c r="F14" s="585">
        <f>SUM(F4:F12)</f>
        <v>0</v>
      </c>
    </row>
    <row r="15" spans="1:6">
      <c r="E15" s="87"/>
    </row>
  </sheetData>
  <sheetProtection password="CA83" sheet="1" objects="1" scenarios="1"/>
  <autoFilter ref="E1:F14"/>
  <pageMargins left="0.7" right="0.7" top="0.75" bottom="0.75" header="0.3" footer="0.3"/>
  <pageSetup paperSize="9" orientation="portrait" r:id="rId1"/>
  <headerFooter>
    <oddHeader xml:space="preserve">&amp;C&amp;"-,Običajno"&amp;8VRATA V POMURJE – UREDITEV OKOLICE </oddHeader>
    <oddFooter>&amp;C&amp;"-,Običajno"&amp;8&amp;A&amp;R&amp;"-,Običajno"&amp;8&amp;P od &amp;N</oddFooter>
  </headerFooter>
</worksheet>
</file>

<file path=xl/worksheets/sheet9.xml><?xml version="1.0" encoding="utf-8"?>
<worksheet xmlns="http://schemas.openxmlformats.org/spreadsheetml/2006/main" xmlns:r="http://schemas.openxmlformats.org/officeDocument/2006/relationships">
  <sheetPr>
    <tabColor theme="6" tint="0.59999389629810485"/>
  </sheetPr>
  <dimension ref="A1:DF47"/>
  <sheetViews>
    <sheetView view="pageBreakPreview" topLeftCell="A18" zoomScale="85" zoomScaleNormal="100" zoomScaleSheetLayoutView="85" workbookViewId="0">
      <selection activeCell="E20" sqref="E20:F44"/>
    </sheetView>
  </sheetViews>
  <sheetFormatPr defaultRowHeight="12.75"/>
  <cols>
    <col min="1" max="1" width="6" style="473" customWidth="1"/>
    <col min="2" max="2" width="37.140625" style="217" bestFit="1" customWidth="1"/>
    <col min="3" max="3" width="5.42578125" style="209" bestFit="1" customWidth="1"/>
    <col min="4" max="4" width="10.7109375" style="210" customWidth="1"/>
    <col min="5" max="5" width="14.28515625" style="216" bestFit="1" customWidth="1"/>
    <col min="6" max="6" width="17.140625" style="216" customWidth="1"/>
    <col min="7" max="16384" width="9.140625" style="202"/>
  </cols>
  <sheetData>
    <row r="1" spans="1:6" s="196" customFormat="1">
      <c r="A1" s="469" t="s">
        <v>40</v>
      </c>
      <c r="B1" s="192" t="s">
        <v>11</v>
      </c>
      <c r="C1" s="193"/>
      <c r="D1" s="194"/>
      <c r="E1" s="195"/>
      <c r="F1" s="195"/>
    </row>
    <row r="2" spans="1:6" s="196" customFormat="1">
      <c r="A2" s="470"/>
      <c r="B2" s="192"/>
      <c r="C2" s="193"/>
      <c r="D2" s="194"/>
      <c r="E2" s="197"/>
      <c r="F2" s="197"/>
    </row>
    <row r="3" spans="1:6" ht="13.5" thickBot="1">
      <c r="A3" s="471"/>
      <c r="B3" s="199"/>
      <c r="C3" s="198"/>
      <c r="D3" s="200"/>
      <c r="E3" s="201"/>
      <c r="F3" s="201"/>
    </row>
    <row r="4" spans="1:6" s="196" customFormat="1">
      <c r="A4" s="472"/>
      <c r="B4" s="203" t="s">
        <v>20</v>
      </c>
      <c r="C4" s="204" t="s">
        <v>16</v>
      </c>
      <c r="D4" s="205" t="s">
        <v>17</v>
      </c>
      <c r="E4" s="206" t="s">
        <v>18</v>
      </c>
      <c r="F4" s="206" t="s">
        <v>19</v>
      </c>
    </row>
    <row r="5" spans="1:6" s="196" customFormat="1">
      <c r="A5" s="470"/>
      <c r="B5" s="207"/>
      <c r="C5" s="193"/>
      <c r="D5" s="194"/>
      <c r="E5" s="197"/>
      <c r="F5" s="197"/>
    </row>
    <row r="6" spans="1:6" s="196" customFormat="1">
      <c r="A6" s="470"/>
      <c r="B6" s="207"/>
      <c r="C6" s="193"/>
      <c r="D6" s="194"/>
      <c r="E6" s="197"/>
      <c r="F6" s="197"/>
    </row>
    <row r="7" spans="1:6" ht="114.75">
      <c r="B7" s="208" t="s">
        <v>83</v>
      </c>
      <c r="E7" s="211"/>
      <c r="F7" s="211"/>
    </row>
    <row r="8" spans="1:6" ht="76.5">
      <c r="B8" s="212" t="s">
        <v>84</v>
      </c>
      <c r="E8" s="211"/>
      <c r="F8" s="211"/>
    </row>
    <row r="9" spans="1:6" ht="38.25">
      <c r="B9" s="212" t="s">
        <v>85</v>
      </c>
      <c r="E9" s="211"/>
      <c r="F9" s="211"/>
    </row>
    <row r="10" spans="1:6" ht="89.25">
      <c r="B10" s="212" t="s">
        <v>299</v>
      </c>
      <c r="E10" s="211"/>
      <c r="F10" s="211"/>
    </row>
    <row r="11" spans="1:6" ht="38.25">
      <c r="B11" s="212" t="s">
        <v>87</v>
      </c>
      <c r="E11" s="211"/>
      <c r="F11" s="211"/>
    </row>
    <row r="12" spans="1:6" ht="38.25">
      <c r="B12" s="213" t="s">
        <v>86</v>
      </c>
      <c r="E12" s="211"/>
      <c r="F12" s="211"/>
    </row>
    <row r="13" spans="1:6" s="196" customFormat="1">
      <c r="A13" s="470"/>
      <c r="B13" s="207"/>
      <c r="C13" s="193"/>
      <c r="D13" s="194"/>
      <c r="E13" s="197"/>
      <c r="F13" s="197"/>
    </row>
    <row r="14" spans="1:6" s="196" customFormat="1">
      <c r="A14" s="470"/>
      <c r="B14" s="207"/>
      <c r="C14" s="193"/>
      <c r="D14" s="194"/>
      <c r="E14" s="197"/>
      <c r="F14" s="197"/>
    </row>
    <row r="15" spans="1:6" s="196" customFormat="1">
      <c r="A15" s="470"/>
      <c r="B15" s="207" t="s">
        <v>286</v>
      </c>
      <c r="C15" s="193"/>
      <c r="D15" s="194"/>
      <c r="E15" s="197"/>
      <c r="F15" s="197"/>
    </row>
    <row r="16" spans="1:6" ht="25.5">
      <c r="B16" s="350" t="s">
        <v>290</v>
      </c>
      <c r="E16" s="211"/>
      <c r="F16" s="211"/>
    </row>
    <row r="17" spans="1:110" ht="63.75">
      <c r="B17" s="214" t="s">
        <v>288</v>
      </c>
      <c r="E17" s="211"/>
      <c r="F17" s="211"/>
    </row>
    <row r="18" spans="1:110" ht="51">
      <c r="B18" s="214" t="s">
        <v>289</v>
      </c>
      <c r="E18" s="211"/>
      <c r="F18" s="211"/>
    </row>
    <row r="19" spans="1:110">
      <c r="B19" s="214"/>
      <c r="E19" s="211"/>
      <c r="F19" s="211"/>
    </row>
    <row r="20" spans="1:110" ht="63.75">
      <c r="A20" s="473">
        <f>1+COUNT(A$19:A19)</f>
        <v>1</v>
      </c>
      <c r="B20" s="215" t="s">
        <v>292</v>
      </c>
      <c r="C20" s="209" t="s">
        <v>6</v>
      </c>
      <c r="D20" s="210">
        <v>3.75</v>
      </c>
      <c r="E20" s="216">
        <v>0</v>
      </c>
      <c r="F20" s="216">
        <f>+E20*D20</f>
        <v>0</v>
      </c>
    </row>
    <row r="21" spans="1:110">
      <c r="E21" s="211"/>
      <c r="F21" s="211"/>
    </row>
    <row r="22" spans="1:110" ht="38.25">
      <c r="A22" s="476">
        <f>1+COUNT(A$19:A21)</f>
        <v>2</v>
      </c>
      <c r="B22" s="215" t="s">
        <v>295</v>
      </c>
      <c r="C22" s="228" t="s">
        <v>6</v>
      </c>
      <c r="D22" s="229">
        <v>9.25</v>
      </c>
      <c r="E22" s="216">
        <v>0</v>
      </c>
      <c r="F22" s="441">
        <f>+E22*D22</f>
        <v>0</v>
      </c>
      <c r="G22" s="220"/>
    </row>
    <row r="23" spans="1:110" s="221" customFormat="1" ht="11.25" customHeight="1">
      <c r="A23" s="473"/>
      <c r="B23" s="215"/>
      <c r="C23" s="209"/>
      <c r="D23" s="210"/>
      <c r="E23" s="211"/>
      <c r="F23" s="211"/>
      <c r="G23" s="220"/>
      <c r="H23" s="202"/>
      <c r="I23" s="202"/>
      <c r="J23" s="202"/>
      <c r="K23" s="202"/>
      <c r="L23" s="202"/>
      <c r="M23" s="202"/>
      <c r="N23" s="202"/>
      <c r="O23" s="202"/>
      <c r="P23" s="202"/>
      <c r="Q23" s="202"/>
      <c r="R23" s="202"/>
      <c r="S23" s="202"/>
      <c r="T23" s="202"/>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2"/>
      <c r="AR23" s="202"/>
      <c r="AS23" s="202"/>
      <c r="AT23" s="202"/>
      <c r="AU23" s="202"/>
      <c r="AV23" s="202"/>
      <c r="AW23" s="202"/>
      <c r="AX23" s="202"/>
      <c r="AY23" s="202"/>
      <c r="AZ23" s="202"/>
      <c r="BA23" s="202"/>
      <c r="BB23" s="202"/>
      <c r="BC23" s="202"/>
      <c r="BD23" s="202"/>
      <c r="BE23" s="202"/>
      <c r="BF23" s="202"/>
      <c r="BG23" s="202"/>
      <c r="BH23" s="202"/>
      <c r="BI23" s="202"/>
      <c r="BJ23" s="202"/>
      <c r="BK23" s="202"/>
      <c r="BL23" s="202"/>
      <c r="BM23" s="202"/>
      <c r="BN23" s="202"/>
      <c r="BO23" s="202"/>
      <c r="BP23" s="202"/>
      <c r="BQ23" s="202"/>
      <c r="BR23" s="202"/>
      <c r="BS23" s="202"/>
      <c r="BT23" s="202"/>
      <c r="BU23" s="202"/>
      <c r="BV23" s="202"/>
      <c r="BW23" s="202"/>
      <c r="BX23" s="202"/>
      <c r="BY23" s="202"/>
      <c r="BZ23" s="202"/>
      <c r="CA23" s="202"/>
      <c r="CB23" s="202"/>
      <c r="CC23" s="202"/>
      <c r="CD23" s="202"/>
      <c r="CE23" s="202"/>
      <c r="CF23" s="202"/>
      <c r="CG23" s="202"/>
      <c r="CH23" s="202"/>
      <c r="CI23" s="202"/>
      <c r="CJ23" s="202"/>
      <c r="CK23" s="202"/>
      <c r="CL23" s="202"/>
      <c r="CM23" s="202"/>
      <c r="CN23" s="202"/>
      <c r="CO23" s="202"/>
      <c r="CP23" s="202"/>
      <c r="CQ23" s="202"/>
      <c r="CR23" s="202"/>
      <c r="CS23" s="202"/>
      <c r="CT23" s="202"/>
      <c r="CU23" s="202"/>
      <c r="CV23" s="202"/>
      <c r="CW23" s="202"/>
      <c r="CX23" s="202"/>
      <c r="CY23" s="202"/>
      <c r="CZ23" s="202"/>
      <c r="DA23" s="202"/>
      <c r="DB23" s="202"/>
      <c r="DC23" s="202"/>
      <c r="DD23" s="202"/>
      <c r="DE23" s="202"/>
      <c r="DF23" s="202"/>
    </row>
    <row r="24" spans="1:110" ht="89.25">
      <c r="A24" s="473">
        <f>1+COUNT(A$19:A23)</f>
        <v>3</v>
      </c>
      <c r="B24" s="215" t="s">
        <v>315</v>
      </c>
      <c r="C24" s="209" t="s">
        <v>6</v>
      </c>
      <c r="D24" s="218">
        <v>8.6999999999999993</v>
      </c>
      <c r="E24" s="216">
        <v>0</v>
      </c>
      <c r="F24" s="216">
        <f>+E24*D24</f>
        <v>0</v>
      </c>
      <c r="G24" s="220"/>
    </row>
    <row r="25" spans="1:110">
      <c r="B25" s="215"/>
      <c r="E25" s="211"/>
      <c r="F25" s="211"/>
      <c r="G25" s="220"/>
    </row>
    <row r="26" spans="1:110" ht="38.25">
      <c r="A26" s="473">
        <f>1+COUNT(A$19:A25)</f>
        <v>4</v>
      </c>
      <c r="B26" s="215" t="s">
        <v>291</v>
      </c>
      <c r="C26" s="209" t="s">
        <v>6</v>
      </c>
      <c r="D26" s="218">
        <v>15</v>
      </c>
      <c r="E26" s="216">
        <v>0</v>
      </c>
      <c r="F26" s="216">
        <f>+E26*D26</f>
        <v>0</v>
      </c>
      <c r="G26" s="220"/>
    </row>
    <row r="27" spans="1:110">
      <c r="B27" s="215"/>
      <c r="C27" s="202"/>
      <c r="D27" s="202"/>
      <c r="E27" s="222"/>
      <c r="F27" s="222"/>
      <c r="G27" s="220"/>
    </row>
    <row r="28" spans="1:110" ht="25.5">
      <c r="A28" s="473">
        <f>1+COUNT(A$19:A27)</f>
        <v>5</v>
      </c>
      <c r="B28" s="215" t="s">
        <v>293</v>
      </c>
      <c r="C28" s="209" t="s">
        <v>6</v>
      </c>
      <c r="D28" s="218">
        <v>2.5</v>
      </c>
      <c r="E28" s="216">
        <v>0</v>
      </c>
      <c r="F28" s="216">
        <f>+E28*D28</f>
        <v>0</v>
      </c>
      <c r="G28" s="220"/>
    </row>
    <row r="29" spans="1:110">
      <c r="B29" s="215"/>
      <c r="C29" s="202"/>
      <c r="D29" s="218"/>
      <c r="E29" s="219"/>
      <c r="F29" s="219"/>
      <c r="G29" s="220"/>
    </row>
    <row r="30" spans="1:110">
      <c r="A30" s="473">
        <f>1+COUNT(A$19:A29)</f>
        <v>6</v>
      </c>
      <c r="B30" s="223" t="s">
        <v>294</v>
      </c>
      <c r="C30" s="209" t="s">
        <v>9</v>
      </c>
      <c r="D30" s="210">
        <v>30</v>
      </c>
      <c r="E30" s="216">
        <v>0</v>
      </c>
      <c r="F30" s="216">
        <f>+E30*D30</f>
        <v>0</v>
      </c>
      <c r="G30" s="220"/>
    </row>
    <row r="31" spans="1:110" s="221" customFormat="1">
      <c r="A31" s="473"/>
      <c r="B31" s="223"/>
      <c r="C31" s="209"/>
      <c r="D31" s="210"/>
      <c r="E31" s="211"/>
      <c r="F31" s="211"/>
      <c r="G31" s="220"/>
      <c r="H31" s="202"/>
      <c r="I31" s="202"/>
      <c r="J31" s="202"/>
      <c r="K31" s="202"/>
      <c r="L31" s="202"/>
      <c r="M31" s="202"/>
      <c r="N31" s="202"/>
      <c r="O31" s="202"/>
      <c r="P31" s="202"/>
      <c r="Q31" s="202"/>
      <c r="R31" s="202"/>
      <c r="S31" s="202"/>
      <c r="T31" s="202"/>
      <c r="U31" s="202"/>
      <c r="V31" s="202"/>
      <c r="W31" s="202"/>
      <c r="X31" s="202"/>
      <c r="Y31" s="202"/>
      <c r="Z31" s="202"/>
      <c r="AA31" s="202"/>
      <c r="AB31" s="202"/>
      <c r="AC31" s="202"/>
      <c r="AD31" s="202"/>
      <c r="AE31" s="202"/>
      <c r="AF31" s="202"/>
      <c r="AG31" s="202"/>
      <c r="AH31" s="202"/>
      <c r="AI31" s="202"/>
      <c r="AJ31" s="202"/>
      <c r="AK31" s="202"/>
      <c r="AL31" s="202"/>
      <c r="AM31" s="202"/>
      <c r="AN31" s="202"/>
      <c r="AO31" s="202"/>
      <c r="AP31" s="202"/>
      <c r="AQ31" s="202"/>
      <c r="AR31" s="202"/>
      <c r="AS31" s="202"/>
      <c r="AT31" s="202"/>
      <c r="AU31" s="202"/>
      <c r="AV31" s="202"/>
      <c r="AW31" s="202"/>
      <c r="AX31" s="202"/>
      <c r="AY31" s="202"/>
      <c r="AZ31" s="202"/>
      <c r="BA31" s="202"/>
      <c r="BB31" s="202"/>
      <c r="BC31" s="202"/>
      <c r="BD31" s="202"/>
      <c r="BE31" s="202"/>
      <c r="BF31" s="202"/>
      <c r="BG31" s="202"/>
      <c r="BH31" s="202"/>
      <c r="BI31" s="202"/>
      <c r="BJ31" s="202"/>
      <c r="BK31" s="202"/>
      <c r="BL31" s="202"/>
      <c r="BM31" s="202"/>
      <c r="BN31" s="202"/>
      <c r="BO31" s="202"/>
      <c r="BP31" s="202"/>
      <c r="BQ31" s="202"/>
      <c r="BR31" s="202"/>
      <c r="BS31" s="202"/>
      <c r="BT31" s="202"/>
      <c r="BU31" s="202"/>
      <c r="BV31" s="202"/>
      <c r="BW31" s="202"/>
      <c r="BX31" s="202"/>
      <c r="BY31" s="202"/>
      <c r="BZ31" s="202"/>
      <c r="CA31" s="202"/>
      <c r="CB31" s="202"/>
      <c r="CC31" s="202"/>
      <c r="CD31" s="202"/>
      <c r="CE31" s="202"/>
      <c r="CF31" s="202"/>
      <c r="CG31" s="202"/>
      <c r="CH31" s="202"/>
      <c r="CI31" s="202"/>
      <c r="CJ31" s="202"/>
      <c r="CK31" s="202"/>
      <c r="CL31" s="202"/>
      <c r="CM31" s="202"/>
      <c r="CN31" s="202"/>
      <c r="CO31" s="202"/>
      <c r="CP31" s="202"/>
      <c r="CQ31" s="202"/>
      <c r="CR31" s="202"/>
      <c r="CS31" s="202"/>
      <c r="CT31" s="202"/>
      <c r="CU31" s="202"/>
      <c r="CV31" s="202"/>
      <c r="CW31" s="202"/>
      <c r="CX31" s="202"/>
      <c r="CY31" s="202"/>
      <c r="CZ31" s="202"/>
      <c r="DA31" s="202"/>
      <c r="DB31" s="202"/>
      <c r="DC31" s="202"/>
      <c r="DD31" s="202"/>
      <c r="DE31" s="202"/>
      <c r="DF31" s="202"/>
    </row>
    <row r="32" spans="1:110" s="221" customFormat="1">
      <c r="A32" s="473"/>
      <c r="B32" s="224" t="s">
        <v>285</v>
      </c>
      <c r="D32" s="225"/>
      <c r="E32" s="211"/>
      <c r="F32" s="211"/>
      <c r="G32" s="220"/>
      <c r="H32" s="202"/>
      <c r="I32" s="202"/>
      <c r="J32" s="202"/>
      <c r="K32" s="202"/>
      <c r="L32" s="202"/>
      <c r="M32" s="202"/>
      <c r="N32" s="202"/>
      <c r="O32" s="202"/>
      <c r="P32" s="202"/>
      <c r="Q32" s="202"/>
      <c r="R32" s="202"/>
      <c r="S32" s="202"/>
      <c r="T32" s="202"/>
      <c r="U32" s="202"/>
      <c r="V32" s="202"/>
      <c r="W32" s="202"/>
      <c r="X32" s="202"/>
      <c r="Y32" s="202"/>
      <c r="Z32" s="202"/>
      <c r="AA32" s="202"/>
      <c r="AB32" s="202"/>
      <c r="AC32" s="202"/>
      <c r="AD32" s="202"/>
      <c r="AE32" s="202"/>
      <c r="AF32" s="202"/>
      <c r="AG32" s="202"/>
      <c r="AH32" s="202"/>
      <c r="AI32" s="202"/>
      <c r="AJ32" s="202"/>
      <c r="AK32" s="202"/>
      <c r="AL32" s="202"/>
      <c r="AM32" s="202"/>
      <c r="AN32" s="202"/>
      <c r="AO32" s="202"/>
      <c r="AP32" s="202"/>
      <c r="AQ32" s="202"/>
      <c r="AR32" s="202"/>
      <c r="AS32" s="202"/>
      <c r="AT32" s="202"/>
      <c r="AU32" s="202"/>
      <c r="AV32" s="202"/>
      <c r="AW32" s="202"/>
      <c r="AX32" s="202"/>
      <c r="AY32" s="202"/>
      <c r="AZ32" s="202"/>
      <c r="BA32" s="202"/>
      <c r="BB32" s="202"/>
      <c r="BC32" s="202"/>
      <c r="BD32" s="202"/>
      <c r="BE32" s="202"/>
      <c r="BF32" s="202"/>
      <c r="BG32" s="202"/>
      <c r="BH32" s="202"/>
      <c r="BI32" s="202"/>
      <c r="BJ32" s="202"/>
      <c r="BK32" s="202"/>
      <c r="BL32" s="202"/>
      <c r="BM32" s="202"/>
      <c r="BN32" s="202"/>
      <c r="BO32" s="202"/>
      <c r="BP32" s="202"/>
      <c r="BQ32" s="202"/>
      <c r="BR32" s="202"/>
      <c r="BS32" s="202"/>
      <c r="BT32" s="202"/>
      <c r="BU32" s="202"/>
      <c r="BV32" s="202"/>
      <c r="BW32" s="202"/>
      <c r="BX32" s="202"/>
      <c r="BY32" s="202"/>
      <c r="BZ32" s="202"/>
      <c r="CA32" s="202"/>
      <c r="CB32" s="202"/>
      <c r="CC32" s="202"/>
      <c r="CD32" s="202"/>
      <c r="CE32" s="202"/>
      <c r="CF32" s="202"/>
      <c r="CG32" s="202"/>
      <c r="CH32" s="202"/>
      <c r="CI32" s="202"/>
      <c r="CJ32" s="202"/>
      <c r="CK32" s="202"/>
      <c r="CL32" s="202"/>
      <c r="CM32" s="202"/>
      <c r="CN32" s="202"/>
      <c r="CO32" s="202"/>
      <c r="CP32" s="202"/>
      <c r="CQ32" s="202"/>
      <c r="CR32" s="202"/>
      <c r="CS32" s="202"/>
      <c r="CT32" s="202"/>
      <c r="CU32" s="202"/>
      <c r="CV32" s="202"/>
      <c r="CW32" s="202"/>
      <c r="CX32" s="202"/>
      <c r="CY32" s="202"/>
      <c r="CZ32" s="202"/>
      <c r="DA32" s="202"/>
      <c r="DB32" s="202"/>
      <c r="DC32" s="202"/>
      <c r="DD32" s="202"/>
      <c r="DE32" s="202"/>
      <c r="DF32" s="202"/>
    </row>
    <row r="33" spans="1:110" s="221" customFormat="1">
      <c r="A33" s="473"/>
      <c r="B33" s="224"/>
      <c r="D33" s="225"/>
      <c r="E33" s="211"/>
      <c r="F33" s="211"/>
      <c r="G33" s="220"/>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202"/>
      <c r="AF33" s="202"/>
      <c r="AG33" s="202"/>
      <c r="AH33" s="202"/>
      <c r="AI33" s="202"/>
      <c r="AJ33" s="202"/>
      <c r="AK33" s="202"/>
      <c r="AL33" s="202"/>
      <c r="AM33" s="202"/>
      <c r="AN33" s="202"/>
      <c r="AO33" s="202"/>
      <c r="AP33" s="202"/>
      <c r="AQ33" s="202"/>
      <c r="AR33" s="202"/>
      <c r="AS33" s="202"/>
      <c r="AT33" s="202"/>
      <c r="AU33" s="202"/>
      <c r="AV33" s="202"/>
      <c r="AW33" s="202"/>
      <c r="AX33" s="202"/>
      <c r="AY33" s="202"/>
      <c r="AZ33" s="202"/>
      <c r="BA33" s="202"/>
      <c r="BB33" s="202"/>
      <c r="BC33" s="202"/>
      <c r="BD33" s="202"/>
      <c r="BE33" s="202"/>
      <c r="BF33" s="202"/>
      <c r="BG33" s="202"/>
      <c r="BH33" s="202"/>
      <c r="BI33" s="202"/>
      <c r="BJ33" s="202"/>
      <c r="BK33" s="202"/>
      <c r="BL33" s="202"/>
      <c r="BM33" s="202"/>
      <c r="BN33" s="202"/>
      <c r="BO33" s="202"/>
      <c r="BP33" s="202"/>
      <c r="BQ33" s="202"/>
      <c r="BR33" s="202"/>
      <c r="BS33" s="202"/>
      <c r="BT33" s="202"/>
      <c r="BU33" s="202"/>
      <c r="BV33" s="202"/>
      <c r="BW33" s="202"/>
      <c r="BX33" s="202"/>
      <c r="BY33" s="202"/>
      <c r="BZ33" s="202"/>
      <c r="CA33" s="202"/>
      <c r="CB33" s="202"/>
      <c r="CC33" s="202"/>
      <c r="CD33" s="202"/>
      <c r="CE33" s="202"/>
      <c r="CF33" s="202"/>
      <c r="CG33" s="202"/>
      <c r="CH33" s="202"/>
      <c r="CI33" s="202"/>
      <c r="CJ33" s="202"/>
      <c r="CK33" s="202"/>
      <c r="CL33" s="202"/>
      <c r="CM33" s="202"/>
      <c r="CN33" s="202"/>
      <c r="CO33" s="202"/>
      <c r="CP33" s="202"/>
      <c r="CQ33" s="202"/>
      <c r="CR33" s="202"/>
      <c r="CS33" s="202"/>
      <c r="CT33" s="202"/>
      <c r="CU33" s="202"/>
      <c r="CV33" s="202"/>
      <c r="CW33" s="202"/>
      <c r="CX33" s="202"/>
      <c r="CY33" s="202"/>
      <c r="CZ33" s="202"/>
      <c r="DA33" s="202"/>
      <c r="DB33" s="202"/>
      <c r="DC33" s="202"/>
      <c r="DD33" s="202"/>
      <c r="DE33" s="202"/>
      <c r="DF33" s="202"/>
    </row>
    <row r="34" spans="1:110" ht="38.25">
      <c r="A34" s="473" t="s">
        <v>36</v>
      </c>
      <c r="B34" s="226" t="s">
        <v>296</v>
      </c>
      <c r="C34" s="209" t="s">
        <v>21</v>
      </c>
      <c r="D34" s="210">
        <v>1287</v>
      </c>
      <c r="E34" s="216">
        <v>0</v>
      </c>
      <c r="F34" s="216">
        <f>+E34*D34</f>
        <v>0</v>
      </c>
      <c r="G34" s="220"/>
    </row>
    <row r="35" spans="1:110">
      <c r="A35" s="474"/>
      <c r="B35" s="226"/>
      <c r="E35" s="211"/>
      <c r="F35" s="211"/>
      <c r="G35" s="220"/>
    </row>
    <row r="36" spans="1:110">
      <c r="B36" s="227"/>
      <c r="E36" s="211"/>
      <c r="F36" s="211"/>
      <c r="G36" s="220"/>
    </row>
    <row r="37" spans="1:110" ht="38.25">
      <c r="A37" s="473" t="s">
        <v>37</v>
      </c>
      <c r="B37" s="226" t="s">
        <v>297</v>
      </c>
      <c r="C37" s="209" t="s">
        <v>21</v>
      </c>
      <c r="D37" s="210">
        <v>1716</v>
      </c>
      <c r="E37" s="216">
        <v>0</v>
      </c>
      <c r="F37" s="216">
        <f>+E37*D37</f>
        <v>0</v>
      </c>
      <c r="G37" s="220"/>
    </row>
    <row r="38" spans="1:110">
      <c r="A38" s="474"/>
      <c r="B38" s="226"/>
      <c r="E38" s="211"/>
      <c r="F38" s="211"/>
      <c r="G38" s="220"/>
    </row>
    <row r="39" spans="1:110">
      <c r="B39" s="227"/>
      <c r="E39" s="211"/>
      <c r="F39" s="211"/>
      <c r="G39" s="220"/>
    </row>
    <row r="40" spans="1:110" ht="25.5">
      <c r="A40" s="473" t="s">
        <v>38</v>
      </c>
      <c r="B40" s="226" t="s">
        <v>298</v>
      </c>
      <c r="C40" s="209" t="s">
        <v>21</v>
      </c>
      <c r="D40" s="210">
        <v>1287</v>
      </c>
      <c r="E40" s="216">
        <v>0</v>
      </c>
      <c r="F40" s="216">
        <f>+E40*D40</f>
        <v>0</v>
      </c>
      <c r="G40" s="220"/>
    </row>
    <row r="41" spans="1:110">
      <c r="B41" s="226"/>
      <c r="E41" s="211"/>
      <c r="F41" s="211"/>
      <c r="G41" s="220"/>
    </row>
    <row r="42" spans="1:110" s="166" customFormat="1">
      <c r="A42" s="475"/>
      <c r="B42" s="232"/>
      <c r="C42" s="233"/>
      <c r="D42" s="234"/>
      <c r="E42" s="235"/>
      <c r="F42" s="235"/>
    </row>
    <row r="43" spans="1:110">
      <c r="A43" s="476"/>
      <c r="B43" s="236"/>
      <c r="C43" s="228"/>
      <c r="D43" s="229"/>
      <c r="E43" s="230"/>
      <c r="F43" s="230"/>
    </row>
    <row r="44" spans="1:110" ht="13.5" thickBot="1">
      <c r="A44" s="477"/>
      <c r="B44" s="237" t="s">
        <v>22</v>
      </c>
      <c r="C44" s="238"/>
      <c r="D44" s="239"/>
      <c r="E44" s="240"/>
      <c r="F44" s="602">
        <f>SUM(F7:F42)</f>
        <v>0</v>
      </c>
    </row>
    <row r="45" spans="1:110" ht="13.5" thickTop="1">
      <c r="E45" s="211"/>
      <c r="F45" s="211"/>
    </row>
    <row r="46" spans="1:110">
      <c r="C46" s="228"/>
      <c r="D46" s="229"/>
      <c r="E46" s="230"/>
      <c r="F46" s="230"/>
    </row>
    <row r="47" spans="1:110">
      <c r="E47" s="211"/>
      <c r="F47" s="211"/>
    </row>
  </sheetData>
  <sheetProtection password="CA83" sheet="1" objects="1" scenarios="1"/>
  <autoFilter ref="E1:E47"/>
  <phoneticPr fontId="3" type="noConversion"/>
  <printOptions horizontalCentered="1"/>
  <pageMargins left="0.98425196850393704" right="0.39370078740157483" top="0.98425196850393704" bottom="0.78740157480314965" header="0.51181102362204722" footer="0.51181102362204722"/>
  <pageSetup paperSize="9" scale="98" orientation="portrait" r:id="rId1"/>
  <headerFooter alignWithMargins="0">
    <oddHeader xml:space="preserve">&amp;C&amp;6VRATA V POMURJE – UREDITEV OKOLICE </oddHeader>
    <oddFooter>&amp;C&amp;"-,Običajno"&amp;8&amp;A&amp;R&amp;"-,Običajno"&amp;8&amp;P od &amp;N</oddFooter>
  </headerFooter>
  <colBreaks count="1" manualBreakCount="1">
    <brk id="6" max="1048575" man="1"/>
  </colBreaks>
</worksheet>
</file>

<file path=xl/worksheets/sheet10.xml><?xml version="1.0" encoding="utf-8"?>
<worksheet xmlns="http://schemas.openxmlformats.org/spreadsheetml/2006/main" xmlns:r="http://schemas.openxmlformats.org/officeDocument/2006/relationships">
  <sheetPr>
    <tabColor theme="6" tint="0.59999389629810485"/>
  </sheetPr>
  <dimension ref="A1:DF46"/>
  <sheetViews>
    <sheetView view="pageBreakPreview" topLeftCell="A10" zoomScale="130" zoomScaleNormal="100" zoomScaleSheetLayoutView="130" zoomScalePageLayoutView="115" workbookViewId="0">
      <selection activeCell="E15" sqref="E15:F44"/>
    </sheetView>
  </sheetViews>
  <sheetFormatPr defaultRowHeight="12.75"/>
  <cols>
    <col min="1" max="1" width="3.42578125" style="261" customWidth="1"/>
    <col min="2" max="2" width="38.42578125" style="265" customWidth="1"/>
    <col min="3" max="3" width="5.42578125" style="243" bestFit="1" customWidth="1"/>
    <col min="4" max="4" width="10.5703125" style="244" bestFit="1" customWidth="1"/>
    <col min="5" max="5" width="14.28515625" style="216" bestFit="1" customWidth="1"/>
    <col min="6" max="6" width="14.140625" style="245" customWidth="1"/>
    <col min="7" max="16384" width="9.140625" style="246"/>
  </cols>
  <sheetData>
    <row r="1" spans="1:6">
      <c r="A1" s="241" t="s">
        <v>79</v>
      </c>
      <c r="B1" s="242" t="s">
        <v>33</v>
      </c>
    </row>
    <row r="2" spans="1:6" s="249" customFormat="1">
      <c r="A2" s="241"/>
      <c r="B2" s="242"/>
      <c r="C2" s="247"/>
      <c r="D2" s="248"/>
      <c r="E2" s="197"/>
      <c r="F2" s="248"/>
    </row>
    <row r="3" spans="1:6" s="255" customFormat="1" ht="13.5" thickBot="1">
      <c r="A3" s="250"/>
      <c r="B3" s="251"/>
      <c r="C3" s="252"/>
      <c r="D3" s="253"/>
      <c r="E3" s="254"/>
      <c r="F3" s="253"/>
    </row>
    <row r="4" spans="1:6" s="257" customFormat="1">
      <c r="A4" s="48"/>
      <c r="B4" s="256" t="s">
        <v>20</v>
      </c>
      <c r="C4" s="50" t="s">
        <v>16</v>
      </c>
      <c r="D4" s="51" t="s">
        <v>17</v>
      </c>
      <c r="E4" s="52" t="s">
        <v>18</v>
      </c>
      <c r="F4" s="51" t="s">
        <v>19</v>
      </c>
    </row>
    <row r="5" spans="1:6" s="249" customFormat="1">
      <c r="A5" s="241"/>
      <c r="B5" s="242"/>
      <c r="C5" s="247"/>
      <c r="D5" s="248"/>
      <c r="E5" s="197"/>
      <c r="F5" s="248"/>
    </row>
    <row r="6" spans="1:6" s="260" customFormat="1">
      <c r="A6" s="246"/>
      <c r="B6" s="258"/>
      <c r="C6" s="246"/>
      <c r="D6" s="259"/>
      <c r="E6" s="219"/>
      <c r="F6" s="259"/>
    </row>
    <row r="7" spans="1:6" ht="127.5">
      <c r="B7" s="262" t="s">
        <v>91</v>
      </c>
      <c r="E7" s="211"/>
      <c r="F7" s="244"/>
    </row>
    <row r="8" spans="1:6" ht="76.5">
      <c r="B8" s="263" t="s">
        <v>88</v>
      </c>
      <c r="E8" s="211"/>
      <c r="F8" s="244"/>
    </row>
    <row r="9" spans="1:6" ht="63.75">
      <c r="B9" s="263" t="s">
        <v>89</v>
      </c>
      <c r="E9" s="211"/>
      <c r="F9" s="244"/>
    </row>
    <row r="10" spans="1:6" ht="38.25">
      <c r="B10" s="263" t="s">
        <v>92</v>
      </c>
      <c r="E10" s="211"/>
      <c r="F10" s="244"/>
    </row>
    <row r="11" spans="1:6" ht="102">
      <c r="B11" s="264" t="s">
        <v>90</v>
      </c>
      <c r="E11" s="211"/>
      <c r="F11" s="244"/>
    </row>
    <row r="12" spans="1:6">
      <c r="E12" s="211"/>
      <c r="F12" s="244"/>
    </row>
    <row r="13" spans="1:6" s="270" customFormat="1">
      <c r="A13" s="266"/>
      <c r="B13" s="271"/>
      <c r="C13" s="267"/>
      <c r="D13" s="268"/>
      <c r="E13" s="272"/>
      <c r="F13" s="269"/>
    </row>
    <row r="14" spans="1:6">
      <c r="E14" s="211"/>
      <c r="F14" s="244"/>
    </row>
    <row r="15" spans="1:6" ht="25.5">
      <c r="A15" s="467">
        <f>1+COUNT(A$1:A14)</f>
        <v>1</v>
      </c>
      <c r="B15" s="265" t="s">
        <v>64</v>
      </c>
      <c r="C15" s="243" t="s">
        <v>8</v>
      </c>
      <c r="D15" s="244">
        <v>5.4</v>
      </c>
      <c r="E15" s="216">
        <v>0</v>
      </c>
      <c r="F15" s="216">
        <f>+E15*D15</f>
        <v>0</v>
      </c>
    </row>
    <row r="16" spans="1:6">
      <c r="E16" s="211"/>
      <c r="F16" s="211"/>
    </row>
    <row r="17" spans="1:110" ht="25.5">
      <c r="A17" s="467">
        <f>1+COUNT(A$1:A16)</f>
        <v>2</v>
      </c>
      <c r="B17" s="265" t="s">
        <v>310</v>
      </c>
      <c r="C17" s="246" t="s">
        <v>8</v>
      </c>
      <c r="D17" s="259">
        <f>9.6+(48*1.6*0.6)</f>
        <v>55.680000000000007</v>
      </c>
      <c r="E17" s="216">
        <v>0</v>
      </c>
      <c r="F17" s="216">
        <f>+E17*D17</f>
        <v>0</v>
      </c>
    </row>
    <row r="18" spans="1:110">
      <c r="E18" s="211"/>
      <c r="F18" s="211"/>
    </row>
    <row r="19" spans="1:110" ht="51">
      <c r="A19" s="467">
        <f>1+COUNT(A$1:A18)</f>
        <v>3</v>
      </c>
      <c r="B19" s="265" t="s">
        <v>314</v>
      </c>
      <c r="C19" s="273" t="s">
        <v>8</v>
      </c>
      <c r="D19" s="244">
        <f>(1*0.9)+(0.9*2+2)*0.1+(3.05*2+1.8)*0.1+3.05*0.9+(1.6*2+0.9*2)*0.1+1.6*0.9+(1.25*2+0.8*2)*0.1+(1.35*0.8)+(1*2.95)+(2.95*2+2)*0.1+(1.25*2+0.4*2)*0.1+1.25*0.4+(0.8*2+0.4*2)*0.1+0.4*0.8+(4*1)+(4*2+2)*0.1</f>
        <v>18.375</v>
      </c>
      <c r="E19" s="216">
        <v>0</v>
      </c>
      <c r="F19" s="216">
        <f>+E19*D19</f>
        <v>0</v>
      </c>
    </row>
    <row r="20" spans="1:110">
      <c r="B20" s="274"/>
      <c r="C20" s="273"/>
      <c r="E20" s="211"/>
      <c r="F20" s="211"/>
    </row>
    <row r="21" spans="1:110" ht="51">
      <c r="A21" s="467">
        <f>1+COUNT(A$1:A20)</f>
        <v>4</v>
      </c>
      <c r="B21" s="265" t="s">
        <v>312</v>
      </c>
      <c r="C21" s="243" t="s">
        <v>8</v>
      </c>
      <c r="D21" s="244">
        <v>3</v>
      </c>
      <c r="E21" s="216">
        <v>0</v>
      </c>
      <c r="F21" s="216">
        <f>+E21*D21</f>
        <v>0</v>
      </c>
    </row>
    <row r="22" spans="1:110">
      <c r="B22" s="274"/>
      <c r="C22" s="273"/>
      <c r="E22" s="211"/>
      <c r="F22" s="211"/>
    </row>
    <row r="23" spans="1:110" s="283" customFormat="1" ht="25.5">
      <c r="A23" s="467">
        <f>1+COUNT(A$1:A22)</f>
        <v>5</v>
      </c>
      <c r="B23" s="265" t="s">
        <v>313</v>
      </c>
      <c r="C23" s="243" t="s">
        <v>8</v>
      </c>
      <c r="D23" s="244">
        <v>1.5</v>
      </c>
      <c r="E23" s="216">
        <v>0</v>
      </c>
      <c r="F23" s="216">
        <f>+E23*D23</f>
        <v>0</v>
      </c>
      <c r="G23" s="281"/>
      <c r="H23" s="282"/>
      <c r="I23" s="282"/>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78"/>
      <c r="AQ23" s="278"/>
      <c r="AR23" s="278"/>
      <c r="AS23" s="278"/>
      <c r="AT23" s="278"/>
      <c r="AU23" s="278"/>
      <c r="AV23" s="278"/>
      <c r="AW23" s="278"/>
      <c r="AX23" s="278"/>
      <c r="AY23" s="278"/>
      <c r="AZ23" s="278"/>
      <c r="BA23" s="278"/>
      <c r="BB23" s="278"/>
      <c r="BC23" s="278"/>
      <c r="BD23" s="278"/>
      <c r="BE23" s="278"/>
      <c r="BF23" s="278"/>
      <c r="BG23" s="278"/>
      <c r="BH23" s="278"/>
      <c r="BI23" s="278"/>
      <c r="BJ23" s="278"/>
      <c r="BK23" s="278"/>
      <c r="BL23" s="278"/>
      <c r="BM23" s="278"/>
      <c r="BN23" s="278"/>
      <c r="BO23" s="278"/>
      <c r="BP23" s="278"/>
      <c r="BQ23" s="278"/>
      <c r="BR23" s="278"/>
      <c r="BS23" s="278"/>
      <c r="BT23" s="278"/>
      <c r="BU23" s="278"/>
      <c r="BV23" s="278"/>
      <c r="BW23" s="278"/>
      <c r="BX23" s="278"/>
      <c r="BY23" s="278"/>
      <c r="BZ23" s="278"/>
      <c r="CA23" s="278"/>
      <c r="CB23" s="278"/>
      <c r="CC23" s="278"/>
      <c r="CD23" s="278"/>
      <c r="CE23" s="278"/>
      <c r="CF23" s="278"/>
      <c r="CG23" s="278"/>
      <c r="CH23" s="278"/>
      <c r="CI23" s="278"/>
      <c r="CJ23" s="278"/>
      <c r="CK23" s="278"/>
      <c r="CL23" s="278"/>
      <c r="CM23" s="278"/>
      <c r="CN23" s="278"/>
      <c r="CO23" s="278"/>
      <c r="CP23" s="278"/>
      <c r="CQ23" s="278"/>
      <c r="CR23" s="278"/>
      <c r="CS23" s="278"/>
      <c r="CT23" s="278"/>
      <c r="CU23" s="278"/>
      <c r="CV23" s="278"/>
      <c r="CW23" s="278"/>
      <c r="CX23" s="278"/>
      <c r="CY23" s="278"/>
      <c r="CZ23" s="278"/>
      <c r="DA23" s="278"/>
      <c r="DB23" s="278"/>
      <c r="DC23" s="278"/>
      <c r="DD23" s="278"/>
      <c r="DE23" s="278"/>
      <c r="DF23" s="278"/>
    </row>
    <row r="24" spans="1:110">
      <c r="B24" s="274"/>
      <c r="E24" s="211"/>
      <c r="F24" s="211"/>
    </row>
    <row r="25" spans="1:110" s="283" customFormat="1" ht="38.25">
      <c r="A25" s="467">
        <f>1+COUNT(A$1:A24)</f>
        <v>6</v>
      </c>
      <c r="B25" s="265" t="s">
        <v>311</v>
      </c>
      <c r="C25" s="275" t="s">
        <v>8</v>
      </c>
      <c r="D25" s="244">
        <f>1.45+(2.4*0.16*13)+(2*2.4*0.7)</f>
        <v>9.8019999999999996</v>
      </c>
      <c r="E25" s="216">
        <v>0</v>
      </c>
      <c r="F25" s="216">
        <f>+E25*D25</f>
        <v>0</v>
      </c>
      <c r="G25" s="281"/>
      <c r="H25" s="282"/>
      <c r="I25" s="282"/>
      <c r="J25" s="278"/>
      <c r="K25" s="278"/>
      <c r="L25" s="278"/>
      <c r="M25" s="278"/>
      <c r="N25" s="278"/>
      <c r="O25" s="278"/>
      <c r="P25" s="278"/>
      <c r="Q25" s="278"/>
      <c r="R25" s="278"/>
      <c r="S25" s="278"/>
      <c r="T25" s="278"/>
      <c r="U25" s="278"/>
      <c r="V25" s="278"/>
      <c r="W25" s="278"/>
      <c r="X25" s="278"/>
      <c r="Y25" s="278"/>
      <c r="Z25" s="278"/>
      <c r="AA25" s="278"/>
      <c r="AB25" s="278"/>
      <c r="AC25" s="278"/>
      <c r="AD25" s="278"/>
      <c r="AE25" s="278"/>
      <c r="AF25" s="278"/>
      <c r="AG25" s="278"/>
      <c r="AH25" s="278"/>
      <c r="AI25" s="278"/>
      <c r="AJ25" s="278"/>
      <c r="AK25" s="278"/>
      <c r="AL25" s="278"/>
      <c r="AM25" s="278"/>
      <c r="AN25" s="278"/>
      <c r="AO25" s="278"/>
      <c r="AP25" s="278"/>
      <c r="AQ25" s="278"/>
      <c r="AR25" s="278"/>
      <c r="AS25" s="278"/>
      <c r="AT25" s="278"/>
      <c r="AU25" s="278"/>
      <c r="AV25" s="278"/>
      <c r="AW25" s="278"/>
      <c r="AX25" s="278"/>
      <c r="AY25" s="278"/>
      <c r="AZ25" s="278"/>
      <c r="BA25" s="278"/>
      <c r="BB25" s="278"/>
      <c r="BC25" s="278"/>
      <c r="BD25" s="278"/>
      <c r="BE25" s="278"/>
      <c r="BF25" s="278"/>
      <c r="BG25" s="278"/>
      <c r="BH25" s="278"/>
      <c r="BI25" s="278"/>
      <c r="BJ25" s="278"/>
      <c r="BK25" s="278"/>
      <c r="BL25" s="278"/>
      <c r="BM25" s="278"/>
      <c r="BN25" s="278"/>
      <c r="BO25" s="278"/>
      <c r="BP25" s="278"/>
      <c r="BQ25" s="278"/>
      <c r="BR25" s="278"/>
      <c r="BS25" s="278"/>
      <c r="BT25" s="278"/>
      <c r="BU25" s="278"/>
      <c r="BV25" s="278"/>
      <c r="BW25" s="278"/>
      <c r="BX25" s="278"/>
      <c r="BY25" s="278"/>
      <c r="BZ25" s="278"/>
      <c r="CA25" s="278"/>
      <c r="CB25" s="278"/>
      <c r="CC25" s="278"/>
      <c r="CD25" s="278"/>
      <c r="CE25" s="278"/>
      <c r="CF25" s="278"/>
      <c r="CG25" s="278"/>
      <c r="CH25" s="278"/>
      <c r="CI25" s="278"/>
      <c r="CJ25" s="278"/>
      <c r="CK25" s="278"/>
      <c r="CL25" s="278"/>
      <c r="CM25" s="278"/>
      <c r="CN25" s="278"/>
      <c r="CO25" s="278"/>
      <c r="CP25" s="278"/>
      <c r="CQ25" s="278"/>
      <c r="CR25" s="278"/>
      <c r="CS25" s="278"/>
      <c r="CT25" s="278"/>
      <c r="CU25" s="278"/>
      <c r="CV25" s="278"/>
      <c r="CW25" s="278"/>
      <c r="CX25" s="278"/>
      <c r="CY25" s="278"/>
      <c r="CZ25" s="278"/>
      <c r="DA25" s="278"/>
      <c r="DB25" s="278"/>
      <c r="DC25" s="278"/>
      <c r="DD25" s="278"/>
      <c r="DE25" s="278"/>
      <c r="DF25" s="278"/>
    </row>
    <row r="26" spans="1:110" s="283" customFormat="1">
      <c r="A26" s="261"/>
      <c r="B26" s="274"/>
      <c r="C26" s="275"/>
      <c r="D26" s="244"/>
      <c r="E26" s="211"/>
      <c r="F26" s="211"/>
      <c r="G26" s="281"/>
      <c r="H26" s="282"/>
      <c r="I26" s="282"/>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78"/>
      <c r="AQ26" s="278"/>
      <c r="AR26" s="278"/>
      <c r="AS26" s="278"/>
      <c r="AT26" s="278"/>
      <c r="AU26" s="278"/>
      <c r="AV26" s="278"/>
      <c r="AW26" s="278"/>
      <c r="AX26" s="278"/>
      <c r="AY26" s="278"/>
      <c r="AZ26" s="278"/>
      <c r="BA26" s="278"/>
      <c r="BB26" s="278"/>
      <c r="BC26" s="278"/>
      <c r="BD26" s="278"/>
      <c r="BE26" s="278"/>
      <c r="BF26" s="278"/>
      <c r="BG26" s="278"/>
      <c r="BH26" s="278"/>
      <c r="BI26" s="278"/>
      <c r="BJ26" s="278"/>
      <c r="BK26" s="278"/>
      <c r="BL26" s="278"/>
      <c r="BM26" s="278"/>
      <c r="BN26" s="278"/>
      <c r="BO26" s="278"/>
      <c r="BP26" s="278"/>
      <c r="BQ26" s="278"/>
      <c r="BR26" s="278"/>
      <c r="BS26" s="278"/>
      <c r="BT26" s="278"/>
      <c r="BU26" s="278"/>
      <c r="BV26" s="278"/>
      <c r="BW26" s="278"/>
      <c r="BX26" s="278"/>
      <c r="BY26" s="278"/>
      <c r="BZ26" s="278"/>
      <c r="CA26" s="278"/>
      <c r="CB26" s="278"/>
      <c r="CC26" s="278"/>
      <c r="CD26" s="278"/>
      <c r="CE26" s="278"/>
      <c r="CF26" s="278"/>
      <c r="CG26" s="278"/>
      <c r="CH26" s="278"/>
      <c r="CI26" s="278"/>
      <c r="CJ26" s="278"/>
      <c r="CK26" s="278"/>
      <c r="CL26" s="278"/>
      <c r="CM26" s="278"/>
      <c r="CN26" s="278"/>
      <c r="CO26" s="278"/>
      <c r="CP26" s="278"/>
      <c r="CQ26" s="278"/>
      <c r="CR26" s="278"/>
      <c r="CS26" s="278"/>
      <c r="CT26" s="278"/>
      <c r="CU26" s="278"/>
      <c r="CV26" s="278"/>
      <c r="CW26" s="278"/>
      <c r="CX26" s="278"/>
      <c r="CY26" s="278"/>
      <c r="CZ26" s="278"/>
      <c r="DA26" s="278"/>
      <c r="DB26" s="278"/>
      <c r="DC26" s="278"/>
      <c r="DD26" s="278"/>
      <c r="DE26" s="278"/>
      <c r="DF26" s="278"/>
    </row>
    <row r="27" spans="1:110" s="283" customFormat="1">
      <c r="A27" s="276"/>
      <c r="B27" s="277"/>
      <c r="C27" s="278"/>
      <c r="D27" s="279"/>
      <c r="E27" s="280"/>
      <c r="F27" s="280"/>
      <c r="G27" s="281"/>
      <c r="H27" s="282"/>
      <c r="I27" s="282"/>
      <c r="J27" s="278"/>
      <c r="K27" s="278"/>
      <c r="L27" s="278"/>
      <c r="M27" s="278"/>
      <c r="N27" s="278"/>
      <c r="O27" s="278"/>
      <c r="P27" s="278"/>
      <c r="Q27" s="278"/>
      <c r="R27" s="278"/>
      <c r="S27" s="278"/>
      <c r="T27" s="278"/>
      <c r="U27" s="278"/>
      <c r="V27" s="278"/>
      <c r="W27" s="278"/>
      <c r="X27" s="278"/>
      <c r="Y27" s="278"/>
      <c r="Z27" s="278"/>
      <c r="AA27" s="278"/>
      <c r="AB27" s="278"/>
      <c r="AC27" s="278"/>
      <c r="AD27" s="278"/>
      <c r="AE27" s="278"/>
      <c r="AF27" s="278"/>
      <c r="AG27" s="278"/>
      <c r="AH27" s="278"/>
      <c r="AI27" s="278"/>
      <c r="AJ27" s="278"/>
      <c r="AK27" s="278"/>
      <c r="AL27" s="278"/>
      <c r="AM27" s="278"/>
      <c r="AN27" s="278"/>
      <c r="AO27" s="278"/>
      <c r="AP27" s="278"/>
      <c r="AQ27" s="278"/>
      <c r="AR27" s="278"/>
      <c r="AS27" s="278"/>
      <c r="AT27" s="278"/>
      <c r="AU27" s="278"/>
      <c r="AV27" s="278"/>
      <c r="AW27" s="278"/>
      <c r="AX27" s="278"/>
      <c r="AY27" s="278"/>
      <c r="AZ27" s="278"/>
      <c r="BA27" s="278"/>
      <c r="BB27" s="278"/>
      <c r="BC27" s="278"/>
      <c r="BD27" s="278"/>
      <c r="BE27" s="278"/>
      <c r="BF27" s="278"/>
      <c r="BG27" s="278"/>
      <c r="BH27" s="278"/>
      <c r="BI27" s="278"/>
      <c r="BJ27" s="278"/>
      <c r="BK27" s="278"/>
      <c r="BL27" s="278"/>
      <c r="BM27" s="278"/>
      <c r="BN27" s="278"/>
      <c r="BO27" s="278"/>
      <c r="BP27" s="278"/>
      <c r="BQ27" s="278"/>
      <c r="BR27" s="278"/>
      <c r="BS27" s="278"/>
      <c r="BT27" s="278"/>
      <c r="BU27" s="278"/>
      <c r="BV27" s="278"/>
      <c r="BW27" s="278"/>
      <c r="BX27" s="278"/>
      <c r="BY27" s="278"/>
      <c r="BZ27" s="278"/>
      <c r="CA27" s="278"/>
      <c r="CB27" s="278"/>
      <c r="CC27" s="278"/>
      <c r="CD27" s="278"/>
      <c r="CE27" s="278"/>
      <c r="CF27" s="278"/>
      <c r="CG27" s="278"/>
      <c r="CH27" s="278"/>
      <c r="CI27" s="278"/>
      <c r="CJ27" s="278"/>
      <c r="CK27" s="278"/>
      <c r="CL27" s="278"/>
      <c r="CM27" s="278"/>
      <c r="CN27" s="278"/>
      <c r="CO27" s="278"/>
      <c r="CP27" s="278"/>
      <c r="CQ27" s="278"/>
      <c r="CR27" s="278"/>
      <c r="CS27" s="278"/>
      <c r="CT27" s="278"/>
      <c r="CU27" s="278"/>
      <c r="CV27" s="278"/>
      <c r="CW27" s="278"/>
      <c r="CX27" s="278"/>
      <c r="CY27" s="278"/>
      <c r="CZ27" s="278"/>
      <c r="DA27" s="278"/>
      <c r="DB27" s="278"/>
      <c r="DC27" s="278"/>
      <c r="DD27" s="278"/>
      <c r="DE27" s="278"/>
      <c r="DF27" s="278"/>
    </row>
    <row r="28" spans="1:110" s="260" customFormat="1" ht="51">
      <c r="A28" s="467">
        <f>1+COUNT(A$1:A27)</f>
        <v>7</v>
      </c>
      <c r="B28" s="284" t="s">
        <v>81</v>
      </c>
      <c r="C28" s="278" t="s">
        <v>6</v>
      </c>
      <c r="D28" s="279">
        <v>0.5</v>
      </c>
      <c r="E28" s="216">
        <v>0</v>
      </c>
      <c r="F28" s="216">
        <f>+E28*D28</f>
        <v>0</v>
      </c>
    </row>
    <row r="29" spans="1:110" s="290" customFormat="1" ht="15">
      <c r="A29" s="276"/>
      <c r="B29" s="284"/>
      <c r="C29" s="278"/>
      <c r="D29" s="279"/>
      <c r="E29" s="211"/>
      <c r="F29" s="211"/>
    </row>
    <row r="30" spans="1:110" s="290" customFormat="1" ht="15">
      <c r="A30" s="467">
        <f>1+COUNT(A$1:A29)</f>
        <v>8</v>
      </c>
      <c r="B30" s="287" t="s">
        <v>308</v>
      </c>
      <c r="C30" s="246"/>
      <c r="D30" s="244"/>
      <c r="E30" s="211"/>
      <c r="F30" s="211"/>
    </row>
    <row r="31" spans="1:110" s="290" customFormat="1" ht="15">
      <c r="A31" s="288"/>
      <c r="B31" s="291" t="s">
        <v>306</v>
      </c>
      <c r="C31" s="289"/>
      <c r="D31" s="289"/>
      <c r="E31" s="231"/>
      <c r="F31" s="603"/>
    </row>
    <row r="32" spans="1:110" s="290" customFormat="1" ht="15">
      <c r="A32" s="288"/>
      <c r="B32" s="291" t="s">
        <v>300</v>
      </c>
      <c r="C32" s="289"/>
      <c r="D32" s="289"/>
      <c r="E32" s="231"/>
      <c r="F32" s="603"/>
    </row>
    <row r="33" spans="1:7" s="290" customFormat="1" ht="25.5">
      <c r="A33" s="288"/>
      <c r="B33" s="291" t="s">
        <v>301</v>
      </c>
      <c r="C33" s="289"/>
      <c r="D33" s="289"/>
      <c r="E33" s="231"/>
      <c r="F33" s="603"/>
    </row>
    <row r="34" spans="1:7" s="290" customFormat="1" ht="25.5">
      <c r="A34" s="288"/>
      <c r="B34" s="291" t="s">
        <v>307</v>
      </c>
      <c r="C34" s="289"/>
      <c r="D34" s="289"/>
      <c r="E34" s="231"/>
      <c r="F34" s="603"/>
    </row>
    <row r="35" spans="1:7" s="290" customFormat="1" ht="38.25">
      <c r="A35" s="288"/>
      <c r="B35" s="292" t="s">
        <v>302</v>
      </c>
      <c r="C35" s="289"/>
      <c r="D35" s="289"/>
      <c r="E35" s="231"/>
      <c r="F35" s="603"/>
    </row>
    <row r="36" spans="1:7" s="290" customFormat="1" ht="38.25">
      <c r="A36" s="288"/>
      <c r="B36" s="292" t="s">
        <v>304</v>
      </c>
      <c r="C36" s="289"/>
      <c r="D36" s="289"/>
      <c r="E36" s="231"/>
      <c r="F36" s="603"/>
    </row>
    <row r="37" spans="1:7" s="290" customFormat="1" ht="38.25">
      <c r="A37" s="288"/>
      <c r="B37" s="292" t="s">
        <v>303</v>
      </c>
      <c r="C37" s="289"/>
      <c r="D37" s="289"/>
      <c r="E37" s="231"/>
      <c r="F37" s="603"/>
    </row>
    <row r="38" spans="1:7" s="290" customFormat="1" ht="38.25">
      <c r="A38" s="288"/>
      <c r="B38" s="292" t="s">
        <v>305</v>
      </c>
      <c r="C38" s="289"/>
      <c r="D38" s="289"/>
      <c r="E38" s="231"/>
      <c r="F38" s="603"/>
    </row>
    <row r="39" spans="1:7" s="290" customFormat="1" ht="25.5">
      <c r="A39" s="288"/>
      <c r="B39" s="292" t="s">
        <v>309</v>
      </c>
      <c r="C39" s="289"/>
      <c r="D39" s="289"/>
      <c r="E39" s="231"/>
      <c r="F39" s="603"/>
    </row>
    <row r="40" spans="1:7">
      <c r="A40" s="288"/>
      <c r="B40" s="292" t="s">
        <v>317</v>
      </c>
      <c r="C40" s="289" t="s">
        <v>24</v>
      </c>
      <c r="D40" s="289">
        <v>1</v>
      </c>
      <c r="E40" s="216">
        <v>0</v>
      </c>
      <c r="F40" s="216">
        <f>+E40*D40</f>
        <v>0</v>
      </c>
      <c r="G40" s="257"/>
    </row>
    <row r="41" spans="1:7">
      <c r="A41" s="288"/>
      <c r="B41" s="292"/>
      <c r="C41" s="289"/>
      <c r="D41" s="289"/>
      <c r="E41" s="231"/>
      <c r="F41" s="603"/>
    </row>
    <row r="42" spans="1:7">
      <c r="A42" s="293"/>
      <c r="B42" s="294"/>
      <c r="C42" s="295"/>
      <c r="D42" s="296"/>
      <c r="E42" s="235"/>
      <c r="F42" s="235"/>
    </row>
    <row r="43" spans="1:7">
      <c r="E43" s="211"/>
      <c r="F43" s="211"/>
    </row>
    <row r="44" spans="1:7">
      <c r="A44" s="483"/>
      <c r="B44" s="484" t="s">
        <v>23</v>
      </c>
      <c r="C44" s="485"/>
      <c r="D44" s="486"/>
      <c r="E44" s="487"/>
      <c r="F44" s="604">
        <f>SUM(F6:F43)</f>
        <v>0</v>
      </c>
    </row>
    <row r="45" spans="1:7">
      <c r="E45" s="211"/>
      <c r="F45" s="244"/>
    </row>
    <row r="46" spans="1:7">
      <c r="B46" s="297"/>
      <c r="C46" s="298"/>
      <c r="D46" s="299"/>
      <c r="E46" s="230"/>
      <c r="F46" s="299"/>
    </row>
  </sheetData>
  <sheetProtection password="CA83" sheet="1" objects="1" scenarios="1"/>
  <autoFilter ref="E1:E46"/>
  <phoneticPr fontId="3" type="noConversion"/>
  <printOptions horizontalCentered="1"/>
  <pageMargins left="0.98425196850393704" right="0.39370078740157483" top="0.98425196850393704" bottom="0.78740157480314965" header="0.51181102362204722" footer="0.51181102362204722"/>
  <pageSetup paperSize="9" orientation="portrait" r:id="rId1"/>
  <headerFooter alignWithMargins="0">
    <oddHeader xml:space="preserve">&amp;C&amp;6VRATA V POMURJE – UREDITEV OKOLICE </oddHeader>
    <oddFooter>&amp;C&amp;"-,Običajno"&amp;8&amp;A&amp;R&amp;"-,Običajno"&amp;8&amp;P od &amp;N</oddFooter>
  </headerFooter>
</worksheet>
</file>

<file path=xl/worksheets/sheet11.xml><?xml version="1.0" encoding="utf-8"?>
<worksheet xmlns="http://schemas.openxmlformats.org/spreadsheetml/2006/main" xmlns:r="http://schemas.openxmlformats.org/officeDocument/2006/relationships">
  <sheetPr>
    <tabColor theme="6" tint="0.59999389629810485"/>
  </sheetPr>
  <dimension ref="A1:DF30"/>
  <sheetViews>
    <sheetView view="pageBreakPreview" topLeftCell="A10" zoomScaleNormal="100" zoomScaleSheetLayoutView="100" workbookViewId="0">
      <selection activeCell="E24" sqref="E24:F29"/>
    </sheetView>
  </sheetViews>
  <sheetFormatPr defaultRowHeight="12.75"/>
  <cols>
    <col min="1" max="1" width="5.140625" style="453" customWidth="1"/>
    <col min="2" max="2" width="39.85546875" style="286" customWidth="1"/>
    <col min="3" max="3" width="5.42578125" style="327" bestFit="1" customWidth="1"/>
    <col min="4" max="4" width="10.5703125" style="244" bestFit="1" customWidth="1"/>
    <col min="5" max="5" width="14.28515625" style="328" bestFit="1" customWidth="1"/>
    <col min="6" max="6" width="13" style="245" customWidth="1"/>
    <col min="7" max="16384" width="9.140625" style="246"/>
  </cols>
  <sheetData>
    <row r="1" spans="1:110">
      <c r="A1" s="302" t="s">
        <v>80</v>
      </c>
      <c r="B1" s="241" t="s">
        <v>34</v>
      </c>
      <c r="C1" s="300"/>
      <c r="D1" s="248"/>
      <c r="E1" s="301"/>
    </row>
    <row r="2" spans="1:110">
      <c r="A2" s="446"/>
      <c r="B2" s="302"/>
      <c r="C2" s="300"/>
      <c r="D2" s="248"/>
      <c r="E2" s="301"/>
    </row>
    <row r="3" spans="1:110" s="255" customFormat="1" ht="13.5" thickBot="1">
      <c r="A3" s="447"/>
      <c r="B3" s="303"/>
      <c r="C3" s="252"/>
      <c r="D3" s="253"/>
      <c r="E3" s="429"/>
      <c r="F3" s="430"/>
    </row>
    <row r="4" spans="1:110" s="305" customFormat="1">
      <c r="A4" s="56"/>
      <c r="B4" s="304" t="s">
        <v>20</v>
      </c>
      <c r="C4" s="50" t="s">
        <v>16</v>
      </c>
      <c r="D4" s="51" t="s">
        <v>17</v>
      </c>
      <c r="E4" s="431" t="s">
        <v>18</v>
      </c>
      <c r="F4" s="54" t="s">
        <v>19</v>
      </c>
    </row>
    <row r="5" spans="1:110">
      <c r="A5" s="446"/>
      <c r="B5" s="302"/>
      <c r="C5" s="300"/>
      <c r="D5" s="248"/>
      <c r="E5" s="301"/>
    </row>
    <row r="6" spans="1:110" s="283" customFormat="1" ht="13.5" thickBot="1">
      <c r="A6" s="448"/>
      <c r="B6" s="277"/>
      <c r="C6" s="278"/>
      <c r="D6" s="279"/>
      <c r="E6" s="432"/>
      <c r="F6" s="433"/>
      <c r="G6" s="281"/>
      <c r="H6" s="282"/>
      <c r="I6" s="282"/>
      <c r="J6" s="278"/>
      <c r="K6" s="278"/>
      <c r="L6" s="278"/>
      <c r="M6" s="278"/>
      <c r="N6" s="278"/>
      <c r="O6" s="278"/>
      <c r="P6" s="278"/>
      <c r="Q6" s="278"/>
      <c r="R6" s="278"/>
      <c r="S6" s="278"/>
      <c r="T6" s="278"/>
      <c r="U6" s="278"/>
      <c r="V6" s="278"/>
      <c r="W6" s="278"/>
      <c r="X6" s="278"/>
      <c r="Y6" s="278"/>
      <c r="Z6" s="278"/>
      <c r="AA6" s="278"/>
      <c r="AB6" s="278"/>
      <c r="AC6" s="278"/>
      <c r="AD6" s="278"/>
      <c r="AE6" s="278"/>
      <c r="AF6" s="278"/>
      <c r="AG6" s="278"/>
      <c r="AH6" s="278"/>
      <c r="AI6" s="278"/>
      <c r="AJ6" s="278"/>
      <c r="AK6" s="278"/>
      <c r="AL6" s="278"/>
      <c r="AM6" s="278"/>
      <c r="AN6" s="278"/>
      <c r="AO6" s="278"/>
      <c r="AP6" s="278"/>
      <c r="AQ6" s="278"/>
      <c r="AR6" s="278"/>
      <c r="AS6" s="278"/>
      <c r="AT6" s="278"/>
      <c r="AU6" s="278"/>
      <c r="AV6" s="278"/>
      <c r="AW6" s="278"/>
      <c r="AX6" s="278"/>
      <c r="AY6" s="278"/>
      <c r="AZ6" s="278"/>
      <c r="BA6" s="278"/>
      <c r="BB6" s="278"/>
      <c r="BC6" s="278"/>
      <c r="BD6" s="278"/>
      <c r="BE6" s="278"/>
      <c r="BF6" s="278"/>
      <c r="BG6" s="278"/>
      <c r="BH6" s="278"/>
      <c r="BI6" s="278"/>
      <c r="BJ6" s="278"/>
      <c r="BK6" s="278"/>
      <c r="BL6" s="278"/>
      <c r="BM6" s="278"/>
      <c r="BN6" s="278"/>
      <c r="BO6" s="278"/>
      <c r="BP6" s="278"/>
      <c r="BQ6" s="278"/>
      <c r="BR6" s="278"/>
      <c r="BS6" s="278"/>
      <c r="BT6" s="278"/>
      <c r="BU6" s="278"/>
      <c r="BV6" s="278"/>
      <c r="BW6" s="278"/>
      <c r="BX6" s="278"/>
      <c r="BY6" s="278"/>
      <c r="BZ6" s="278"/>
      <c r="CA6" s="278"/>
      <c r="CB6" s="278"/>
      <c r="CC6" s="278"/>
      <c r="CD6" s="278"/>
      <c r="CE6" s="278"/>
      <c r="CF6" s="278"/>
      <c r="CG6" s="278"/>
      <c r="CH6" s="278"/>
      <c r="CI6" s="278"/>
      <c r="CJ6" s="278"/>
      <c r="CK6" s="278"/>
      <c r="CL6" s="278"/>
      <c r="CM6" s="278"/>
      <c r="CN6" s="278"/>
      <c r="CO6" s="278"/>
      <c r="CP6" s="278"/>
      <c r="CQ6" s="278"/>
      <c r="CR6" s="278"/>
      <c r="CS6" s="278"/>
      <c r="CT6" s="278"/>
      <c r="CU6" s="278"/>
      <c r="CV6" s="278"/>
      <c r="CW6" s="278"/>
      <c r="CX6" s="278"/>
      <c r="CY6" s="278"/>
      <c r="CZ6" s="278"/>
      <c r="DA6" s="278"/>
      <c r="DB6" s="278"/>
      <c r="DC6" s="278"/>
      <c r="DD6" s="278"/>
      <c r="DE6" s="278"/>
      <c r="DF6" s="278"/>
    </row>
    <row r="7" spans="1:110" s="309" customFormat="1">
      <c r="A7" s="449"/>
      <c r="B7" s="306" t="s">
        <v>65</v>
      </c>
      <c r="C7" s="307"/>
      <c r="D7" s="308"/>
      <c r="E7" s="434"/>
      <c r="F7" s="435"/>
    </row>
    <row r="8" spans="1:110" s="309" customFormat="1">
      <c r="A8" s="449"/>
      <c r="B8" s="310" t="s">
        <v>66</v>
      </c>
      <c r="C8" s="307"/>
      <c r="D8" s="308"/>
      <c r="E8" s="434"/>
      <c r="F8" s="435"/>
    </row>
    <row r="9" spans="1:110" s="309" customFormat="1">
      <c r="A9" s="449"/>
      <c r="B9" s="310" t="s">
        <v>67</v>
      </c>
      <c r="C9" s="307"/>
      <c r="D9" s="308"/>
      <c r="E9" s="434"/>
      <c r="F9" s="435"/>
    </row>
    <row r="10" spans="1:110" s="312" customFormat="1">
      <c r="A10" s="449"/>
      <c r="B10" s="311"/>
      <c r="C10" s="307"/>
      <c r="D10" s="308"/>
      <c r="E10" s="434"/>
      <c r="F10" s="436"/>
    </row>
    <row r="11" spans="1:110" s="312" customFormat="1">
      <c r="A11" s="449"/>
      <c r="B11" s="313" t="s">
        <v>68</v>
      </c>
      <c r="D11" s="314"/>
      <c r="E11" s="437"/>
      <c r="F11" s="438"/>
    </row>
    <row r="12" spans="1:110" s="312" customFormat="1" ht="76.5">
      <c r="A12" s="449"/>
      <c r="B12" s="315" t="s">
        <v>69</v>
      </c>
      <c r="D12" s="314"/>
      <c r="E12" s="437"/>
      <c r="F12" s="438"/>
    </row>
    <row r="13" spans="1:110" s="312" customFormat="1" ht="38.25">
      <c r="A13" s="449"/>
      <c r="B13" s="315" t="s">
        <v>70</v>
      </c>
      <c r="D13" s="314"/>
      <c r="E13" s="437"/>
      <c r="F13" s="438"/>
    </row>
    <row r="14" spans="1:110" s="312" customFormat="1" ht="38.25">
      <c r="A14" s="449"/>
      <c r="B14" s="315" t="s">
        <v>71</v>
      </c>
      <c r="D14" s="314"/>
      <c r="E14" s="437"/>
      <c r="F14" s="438"/>
    </row>
    <row r="15" spans="1:110" s="312" customFormat="1" ht="38.25">
      <c r="A15" s="449"/>
      <c r="B15" s="315" t="s">
        <v>72</v>
      </c>
      <c r="D15" s="314"/>
      <c r="E15" s="437"/>
      <c r="F15" s="438"/>
    </row>
    <row r="16" spans="1:110" s="312" customFormat="1">
      <c r="A16" s="449"/>
      <c r="B16" s="315" t="s">
        <v>73</v>
      </c>
      <c r="D16" s="314"/>
      <c r="E16" s="439"/>
      <c r="F16" s="438"/>
    </row>
    <row r="17" spans="1:13" s="312" customFormat="1">
      <c r="A17" s="449"/>
      <c r="B17" s="315" t="s">
        <v>74</v>
      </c>
      <c r="D17" s="314"/>
      <c r="E17" s="439"/>
      <c r="F17" s="438"/>
      <c r="H17" s="316" t="s">
        <v>75</v>
      </c>
    </row>
    <row r="18" spans="1:13" s="312" customFormat="1" ht="25.5">
      <c r="A18" s="449"/>
      <c r="B18" s="315" t="s">
        <v>76</v>
      </c>
      <c r="D18" s="317"/>
      <c r="E18" s="437"/>
      <c r="F18" s="440"/>
    </row>
    <row r="19" spans="1:13" s="312" customFormat="1" ht="51">
      <c r="A19" s="449"/>
      <c r="B19" s="315" t="s">
        <v>77</v>
      </c>
      <c r="D19" s="314"/>
      <c r="E19" s="437"/>
      <c r="F19" s="438"/>
      <c r="G19" s="314"/>
      <c r="I19" s="316"/>
      <c r="M19" s="316"/>
    </row>
    <row r="20" spans="1:13" s="312" customFormat="1" ht="26.25" thickBot="1">
      <c r="A20" s="449"/>
      <c r="B20" s="318" t="s">
        <v>78</v>
      </c>
      <c r="C20" s="307"/>
      <c r="D20" s="308"/>
      <c r="E20" s="434"/>
      <c r="F20" s="436"/>
      <c r="G20" s="314"/>
    </row>
    <row r="21" spans="1:13">
      <c r="A21" s="451"/>
      <c r="B21" s="321"/>
      <c r="C21" s="322"/>
      <c r="D21" s="323"/>
      <c r="E21" s="442"/>
      <c r="F21" s="443"/>
    </row>
    <row r="22" spans="1:13">
      <c r="A22" s="451"/>
      <c r="B22" s="321"/>
      <c r="C22" s="322"/>
      <c r="D22" s="323"/>
      <c r="E22" s="442"/>
      <c r="F22" s="443"/>
    </row>
    <row r="23" spans="1:13" ht="51">
      <c r="A23" s="452">
        <f>1+COUNT(A$21:A22)</f>
        <v>1</v>
      </c>
      <c r="B23" s="324" t="s">
        <v>284</v>
      </c>
      <c r="C23" s="325"/>
      <c r="D23" s="326"/>
      <c r="E23" s="444"/>
      <c r="F23" s="445"/>
    </row>
    <row r="24" spans="1:13">
      <c r="A24" s="450"/>
      <c r="B24" s="456"/>
      <c r="C24" s="454" t="s">
        <v>280</v>
      </c>
      <c r="D24" s="319">
        <v>4</v>
      </c>
      <c r="E24" s="455">
        <v>0</v>
      </c>
      <c r="F24" s="578">
        <f>PRODUCT(D24:E24)</f>
        <v>0</v>
      </c>
    </row>
    <row r="25" spans="1:13">
      <c r="A25" s="451"/>
      <c r="B25" s="321"/>
      <c r="C25" s="322"/>
      <c r="D25" s="323"/>
      <c r="E25" s="442"/>
      <c r="F25" s="605"/>
    </row>
    <row r="26" spans="1:13" ht="76.5">
      <c r="A26" s="452">
        <f>1+COUNT(A$21:A25)</f>
        <v>2</v>
      </c>
      <c r="B26" s="324" t="s">
        <v>287</v>
      </c>
      <c r="C26" s="325"/>
      <c r="D26" s="326"/>
      <c r="E26" s="444"/>
      <c r="F26" s="444"/>
    </row>
    <row r="27" spans="1:13">
      <c r="A27" s="450"/>
      <c r="B27" s="456"/>
      <c r="C27" s="454" t="s">
        <v>280</v>
      </c>
      <c r="D27" s="319">
        <v>1</v>
      </c>
      <c r="E27" s="455">
        <v>0</v>
      </c>
      <c r="F27" s="578">
        <f>PRODUCT(D27:E27)</f>
        <v>0</v>
      </c>
    </row>
    <row r="28" spans="1:13">
      <c r="A28" s="302"/>
      <c r="B28" s="457"/>
      <c r="C28" s="300"/>
      <c r="D28" s="458"/>
      <c r="E28" s="301"/>
      <c r="F28" s="606"/>
    </row>
    <row r="29" spans="1:13">
      <c r="A29" s="459"/>
      <c r="B29" s="460" t="s">
        <v>3</v>
      </c>
      <c r="C29" s="461"/>
      <c r="D29" s="462"/>
      <c r="E29" s="463"/>
      <c r="F29" s="607">
        <f>SUM(F22:F28)</f>
        <v>0</v>
      </c>
    </row>
    <row r="30" spans="1:13">
      <c r="D30" s="285"/>
      <c r="F30" s="320"/>
    </row>
  </sheetData>
  <sheetProtection password="CA83" sheet="1" objects="1" scenarios="1"/>
  <autoFilter ref="E1:E30"/>
  <phoneticPr fontId="3" type="noConversion"/>
  <printOptions horizontalCentered="1"/>
  <pageMargins left="0.98425196850393704" right="0.39370078740157483" top="0.98425196850393704" bottom="0.78740157480314965" header="0.51181102362204722" footer="0.51181102362204722"/>
  <pageSetup paperSize="9" orientation="portrait" r:id="rId1"/>
  <headerFooter alignWithMargins="0">
    <oddHeader xml:space="preserve">&amp;C&amp;6VRATA V POMURJE – UREDITEV OKOLICE </oddHeader>
    <oddFooter>&amp;C&amp;"-,Običajno"&amp;8&amp;A&amp;R&amp;"-,Običajno"&amp;P od &amp;N</oddFooter>
  </headerFooter>
</worksheet>
</file>

<file path=xl/worksheets/sheet12.xml><?xml version="1.0" encoding="utf-8"?>
<worksheet xmlns="http://schemas.openxmlformats.org/spreadsheetml/2006/main" xmlns:r="http://schemas.openxmlformats.org/officeDocument/2006/relationships">
  <sheetPr>
    <tabColor theme="9" tint="0.59999389629810485"/>
  </sheetPr>
  <dimension ref="A1:DF81"/>
  <sheetViews>
    <sheetView view="pageBreakPreview" zoomScale="115" zoomScaleNormal="100" zoomScaleSheetLayoutView="115" workbookViewId="0">
      <selection activeCell="E21" sqref="E21:F78"/>
    </sheetView>
  </sheetViews>
  <sheetFormatPr defaultRowHeight="12.75"/>
  <cols>
    <col min="1" max="1" width="3.85546875" style="428" customWidth="1"/>
    <col min="2" max="2" width="38.140625" style="332" customWidth="1"/>
    <col min="3" max="3" width="5.42578125" style="182" bestFit="1" customWidth="1"/>
    <col min="4" max="4" width="10.5703125" style="333" bestFit="1" customWidth="1"/>
    <col min="5" max="5" width="14.28515625" style="357" bestFit="1" customWidth="1"/>
    <col min="6" max="6" width="15.7109375" style="358" customWidth="1"/>
    <col min="7" max="16384" width="9.140625" style="110"/>
  </cols>
  <sheetData>
    <row r="1" spans="1:110" s="131" customFormat="1">
      <c r="A1" s="464" t="s">
        <v>93</v>
      </c>
      <c r="B1" s="329" t="s">
        <v>125</v>
      </c>
      <c r="C1" s="132"/>
      <c r="D1" s="330"/>
      <c r="E1" s="331"/>
      <c r="F1" s="331"/>
    </row>
    <row r="2" spans="1:110">
      <c r="E2" s="334"/>
      <c r="F2" s="334"/>
    </row>
    <row r="3" spans="1:110" ht="13.5" thickBot="1">
      <c r="A3" s="465"/>
      <c r="B3" s="335"/>
      <c r="C3" s="336"/>
      <c r="D3" s="337"/>
      <c r="E3" s="254"/>
      <c r="F3" s="254"/>
    </row>
    <row r="4" spans="1:110" s="220" customFormat="1">
      <c r="A4" s="466"/>
      <c r="B4" s="338" t="s">
        <v>20</v>
      </c>
      <c r="C4" s="45" t="s">
        <v>16</v>
      </c>
      <c r="D4" s="46" t="s">
        <v>17</v>
      </c>
      <c r="E4" s="52" t="s">
        <v>18</v>
      </c>
      <c r="F4" s="52" t="s">
        <v>19</v>
      </c>
    </row>
    <row r="5" spans="1:110">
      <c r="E5" s="334"/>
      <c r="F5" s="334"/>
    </row>
    <row r="6" spans="1:110" s="342" customFormat="1" ht="13.5" thickBot="1">
      <c r="A6" s="427"/>
      <c r="B6" s="339"/>
      <c r="C6" s="182"/>
      <c r="D6" s="340"/>
      <c r="E6" s="334"/>
      <c r="F6" s="334"/>
      <c r="G6" s="341"/>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10"/>
      <c r="BN6" s="110"/>
      <c r="BO6" s="110"/>
      <c r="BP6" s="110"/>
      <c r="BQ6" s="110"/>
      <c r="BR6" s="110"/>
      <c r="BS6" s="110"/>
      <c r="BT6" s="110"/>
      <c r="BU6" s="110"/>
      <c r="BV6" s="110"/>
      <c r="BW6" s="110"/>
      <c r="BX6" s="110"/>
      <c r="BY6" s="110"/>
      <c r="BZ6" s="110"/>
      <c r="CA6" s="110"/>
      <c r="CB6" s="110"/>
      <c r="CC6" s="110"/>
      <c r="CD6" s="110"/>
      <c r="CE6" s="110"/>
      <c r="CF6" s="110"/>
      <c r="CG6" s="110"/>
      <c r="CH6" s="110"/>
      <c r="CI6" s="110"/>
      <c r="CJ6" s="110"/>
      <c r="CK6" s="110"/>
      <c r="CL6" s="110"/>
      <c r="CM6" s="110"/>
      <c r="CN6" s="110"/>
      <c r="CO6" s="110"/>
      <c r="CP6" s="110"/>
      <c r="CQ6" s="110"/>
      <c r="CR6" s="110"/>
      <c r="CS6" s="110"/>
      <c r="CT6" s="110"/>
      <c r="CU6" s="110"/>
      <c r="CV6" s="110"/>
      <c r="CW6" s="110"/>
      <c r="CX6" s="110"/>
      <c r="CY6" s="110"/>
      <c r="CZ6" s="110"/>
      <c r="DA6" s="110"/>
      <c r="DB6" s="110"/>
      <c r="DC6" s="110"/>
      <c r="DD6" s="110"/>
      <c r="DE6" s="110"/>
      <c r="DF6" s="110"/>
    </row>
    <row r="7" spans="1:110" s="342" customFormat="1" ht="77.25" thickBot="1">
      <c r="A7" s="427"/>
      <c r="B7" s="494" t="s">
        <v>126</v>
      </c>
      <c r="C7" s="182"/>
      <c r="D7" s="340"/>
      <c r="E7" s="334"/>
      <c r="F7" s="334"/>
      <c r="G7" s="341"/>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110"/>
      <c r="AT7" s="110"/>
      <c r="AU7" s="110"/>
      <c r="AV7" s="110"/>
      <c r="AW7" s="110"/>
      <c r="AX7" s="110"/>
      <c r="AY7" s="110"/>
      <c r="AZ7" s="110"/>
      <c r="BA7" s="110"/>
      <c r="BB7" s="110"/>
      <c r="BC7" s="110"/>
      <c r="BD7" s="110"/>
      <c r="BE7" s="110"/>
      <c r="BF7" s="110"/>
      <c r="BG7" s="110"/>
      <c r="BH7" s="110"/>
      <c r="BI7" s="110"/>
      <c r="BJ7" s="110"/>
      <c r="BK7" s="110"/>
      <c r="BL7" s="110"/>
      <c r="BM7" s="110"/>
      <c r="BN7" s="110"/>
      <c r="BO7" s="110"/>
      <c r="BP7" s="110"/>
      <c r="BQ7" s="110"/>
      <c r="BR7" s="110"/>
      <c r="BS7" s="110"/>
      <c r="BT7" s="110"/>
      <c r="BU7" s="110"/>
      <c r="BV7" s="110"/>
      <c r="BW7" s="110"/>
      <c r="BX7" s="110"/>
      <c r="BY7" s="110"/>
      <c r="BZ7" s="110"/>
      <c r="CA7" s="110"/>
      <c r="CB7" s="110"/>
      <c r="CC7" s="110"/>
      <c r="CD7" s="110"/>
      <c r="CE7" s="110"/>
      <c r="CF7" s="110"/>
      <c r="CG7" s="110"/>
      <c r="CH7" s="110"/>
      <c r="CI7" s="110"/>
      <c r="CJ7" s="110"/>
      <c r="CK7" s="110"/>
      <c r="CL7" s="110"/>
      <c r="CM7" s="110"/>
      <c r="CN7" s="110"/>
      <c r="CO7" s="110"/>
      <c r="CP7" s="110"/>
      <c r="CQ7" s="110"/>
      <c r="CR7" s="110"/>
      <c r="CS7" s="110"/>
      <c r="CT7" s="110"/>
      <c r="CU7" s="110"/>
      <c r="CV7" s="110"/>
      <c r="CW7" s="110"/>
      <c r="CX7" s="110"/>
      <c r="CY7" s="110"/>
      <c r="CZ7" s="110"/>
      <c r="DA7" s="110"/>
      <c r="DB7" s="110"/>
      <c r="DC7" s="110"/>
      <c r="DD7" s="110"/>
      <c r="DE7" s="110"/>
      <c r="DF7" s="110"/>
    </row>
    <row r="8" spans="1:110" s="342" customFormat="1">
      <c r="A8" s="427"/>
      <c r="C8" s="182"/>
      <c r="E8" s="334"/>
      <c r="F8" s="334"/>
      <c r="G8" s="341"/>
      <c r="H8" s="110"/>
      <c r="I8" s="110"/>
      <c r="J8" s="110"/>
      <c r="K8" s="110"/>
      <c r="L8" s="110"/>
      <c r="M8" s="110"/>
      <c r="N8" s="110"/>
      <c r="O8" s="110"/>
      <c r="P8" s="110"/>
      <c r="Q8" s="110"/>
      <c r="R8" s="110"/>
      <c r="S8" s="110"/>
      <c r="T8" s="110"/>
      <c r="U8" s="110"/>
      <c r="V8" s="110"/>
      <c r="W8" s="110"/>
      <c r="X8" s="110"/>
      <c r="Y8" s="110"/>
      <c r="Z8" s="110"/>
      <c r="AA8" s="110"/>
      <c r="AB8" s="110"/>
      <c r="AC8" s="110"/>
      <c r="AD8" s="110"/>
      <c r="AE8" s="110"/>
      <c r="AF8" s="110"/>
      <c r="AG8" s="110"/>
      <c r="AH8" s="110"/>
      <c r="AI8" s="110"/>
      <c r="AJ8" s="110"/>
      <c r="AK8" s="110"/>
      <c r="AL8" s="110"/>
      <c r="AM8" s="110"/>
      <c r="AN8" s="110"/>
      <c r="AO8" s="110"/>
      <c r="AP8" s="110"/>
      <c r="AQ8" s="110"/>
      <c r="AR8" s="110"/>
      <c r="AS8" s="110"/>
      <c r="AT8" s="110"/>
      <c r="AU8" s="110"/>
      <c r="AV8" s="110"/>
      <c r="AW8" s="110"/>
      <c r="AX8" s="110"/>
      <c r="AY8" s="110"/>
      <c r="AZ8" s="110"/>
      <c r="BA8" s="110"/>
      <c r="BB8" s="110"/>
      <c r="BC8" s="110"/>
      <c r="BD8" s="110"/>
      <c r="BE8" s="110"/>
      <c r="BF8" s="110"/>
      <c r="BG8" s="110"/>
      <c r="BH8" s="110"/>
      <c r="BI8" s="110"/>
      <c r="BJ8" s="110"/>
      <c r="BK8" s="110"/>
      <c r="BL8" s="110"/>
      <c r="BM8" s="110"/>
      <c r="BN8" s="110"/>
      <c r="BO8" s="110"/>
      <c r="BP8" s="110"/>
      <c r="BQ8" s="110"/>
      <c r="BR8" s="110"/>
      <c r="BS8" s="110"/>
      <c r="BT8" s="110"/>
      <c r="BU8" s="110"/>
      <c r="BV8" s="110"/>
      <c r="BW8" s="110"/>
      <c r="BX8" s="110"/>
      <c r="BY8" s="110"/>
      <c r="BZ8" s="110"/>
      <c r="CA8" s="110"/>
      <c r="CB8" s="110"/>
      <c r="CC8" s="110"/>
      <c r="CD8" s="110"/>
      <c r="CE8" s="110"/>
      <c r="CF8" s="110"/>
      <c r="CG8" s="110"/>
      <c r="CH8" s="110"/>
      <c r="CI8" s="110"/>
      <c r="CJ8" s="110"/>
      <c r="CK8" s="110"/>
      <c r="CL8" s="110"/>
      <c r="CM8" s="110"/>
      <c r="CN8" s="110"/>
      <c r="CO8" s="110"/>
      <c r="CP8" s="110"/>
      <c r="CQ8" s="110"/>
      <c r="CR8" s="110"/>
      <c r="CS8" s="110"/>
      <c r="CT8" s="110"/>
      <c r="CU8" s="110"/>
      <c r="CV8" s="110"/>
      <c r="CW8" s="110"/>
      <c r="CX8" s="110"/>
      <c r="CY8" s="110"/>
      <c r="CZ8" s="110"/>
      <c r="DA8" s="110"/>
      <c r="DB8" s="110"/>
      <c r="DC8" s="110"/>
      <c r="DD8" s="110"/>
      <c r="DE8" s="110"/>
      <c r="DF8" s="110"/>
    </row>
    <row r="9" spans="1:110" s="344" customFormat="1">
      <c r="A9" s="467"/>
      <c r="B9" s="343"/>
      <c r="D9" s="345"/>
      <c r="E9" s="346"/>
      <c r="F9" s="346"/>
    </row>
    <row r="10" spans="1:110" s="344" customFormat="1">
      <c r="A10" s="467"/>
      <c r="B10" s="343"/>
      <c r="D10" s="345"/>
      <c r="E10" s="346"/>
      <c r="F10" s="346"/>
    </row>
    <row r="11" spans="1:110" s="344" customFormat="1">
      <c r="A11" s="467"/>
      <c r="B11" s="343"/>
      <c r="D11" s="345"/>
      <c r="E11" s="346"/>
      <c r="F11" s="346"/>
    </row>
    <row r="12" spans="1:110" s="62" customFormat="1">
      <c r="A12" s="468"/>
      <c r="B12" s="495" t="s">
        <v>153</v>
      </c>
      <c r="D12" s="81"/>
      <c r="E12" s="347"/>
      <c r="F12" s="347"/>
    </row>
    <row r="13" spans="1:110" s="344" customFormat="1">
      <c r="A13" s="467"/>
      <c r="B13" s="98"/>
      <c r="C13" s="62"/>
      <c r="D13" s="81"/>
      <c r="E13" s="347"/>
      <c r="F13" s="347"/>
    </row>
    <row r="14" spans="1:110" s="344" customFormat="1">
      <c r="A14" s="467">
        <f>1+COUNT(A$1:A13)</f>
        <v>1</v>
      </c>
      <c r="B14" s="72" t="s">
        <v>133</v>
      </c>
      <c r="C14" s="62"/>
      <c r="D14" s="81"/>
      <c r="E14" s="347"/>
      <c r="F14" s="347"/>
    </row>
    <row r="15" spans="1:110" s="344" customFormat="1" ht="25.5">
      <c r="A15" s="467"/>
      <c r="B15" s="98" t="s">
        <v>127</v>
      </c>
      <c r="C15" s="62"/>
      <c r="D15" s="81"/>
      <c r="E15" s="347"/>
      <c r="F15" s="347"/>
    </row>
    <row r="16" spans="1:110" s="344" customFormat="1" ht="38.25">
      <c r="A16" s="467"/>
      <c r="B16" s="98" t="s">
        <v>128</v>
      </c>
      <c r="C16" s="62"/>
      <c r="D16" s="81"/>
      <c r="E16" s="347"/>
      <c r="F16" s="347"/>
    </row>
    <row r="17" spans="1:6" s="344" customFormat="1" ht="25.5">
      <c r="A17" s="467"/>
      <c r="B17" s="98" t="s">
        <v>129</v>
      </c>
      <c r="C17" s="62"/>
      <c r="D17" s="81"/>
      <c r="E17" s="347"/>
      <c r="F17" s="347"/>
    </row>
    <row r="18" spans="1:6" s="344" customFormat="1" ht="51">
      <c r="A18" s="467"/>
      <c r="B18" s="98" t="s">
        <v>130</v>
      </c>
      <c r="C18" s="62"/>
      <c r="D18" s="81"/>
      <c r="E18" s="347"/>
      <c r="F18" s="347"/>
    </row>
    <row r="19" spans="1:6" s="344" customFormat="1" ht="25.5">
      <c r="A19" s="467"/>
      <c r="B19" s="98" t="s">
        <v>131</v>
      </c>
      <c r="C19" s="62"/>
      <c r="D19" s="81"/>
      <c r="E19" s="347"/>
      <c r="F19" s="347"/>
    </row>
    <row r="20" spans="1:6" s="344" customFormat="1" ht="38.25">
      <c r="A20" s="467"/>
      <c r="B20" s="98" t="s">
        <v>132</v>
      </c>
      <c r="C20" s="62"/>
      <c r="D20" s="81"/>
      <c r="E20" s="347"/>
      <c r="F20" s="347"/>
    </row>
    <row r="21" spans="1:6" s="344" customFormat="1" ht="25.5">
      <c r="A21" s="467"/>
      <c r="B21" s="98" t="s">
        <v>94</v>
      </c>
      <c r="C21" s="62" t="s">
        <v>31</v>
      </c>
      <c r="D21" s="81">
        <v>4</v>
      </c>
      <c r="E21" s="348">
        <v>0</v>
      </c>
      <c r="F21" s="348">
        <f>+D21*E21</f>
        <v>0</v>
      </c>
    </row>
    <row r="22" spans="1:6" s="344" customFormat="1">
      <c r="A22" s="467"/>
      <c r="B22" s="98"/>
      <c r="C22" s="62"/>
      <c r="D22" s="81"/>
      <c r="E22" s="347"/>
      <c r="F22" s="347"/>
    </row>
    <row r="23" spans="1:6" s="344" customFormat="1">
      <c r="A23" s="467">
        <f>1+COUNT(A$1:A22)</f>
        <v>2</v>
      </c>
      <c r="B23" s="72" t="s">
        <v>134</v>
      </c>
      <c r="C23" s="62"/>
      <c r="D23" s="81"/>
      <c r="E23" s="347"/>
      <c r="F23" s="347"/>
    </row>
    <row r="24" spans="1:6" s="344" customFormat="1" ht="25.5">
      <c r="A24" s="467"/>
      <c r="B24" s="98" t="s">
        <v>127</v>
      </c>
      <c r="C24" s="62"/>
      <c r="D24" s="81"/>
      <c r="E24" s="347"/>
      <c r="F24" s="347"/>
    </row>
    <row r="25" spans="1:6" ht="38.25">
      <c r="A25" s="467"/>
      <c r="B25" s="98" t="s">
        <v>135</v>
      </c>
      <c r="C25" s="62"/>
      <c r="D25" s="81"/>
      <c r="E25" s="347"/>
      <c r="F25" s="347"/>
    </row>
    <row r="26" spans="1:6" ht="38.25">
      <c r="A26" s="467"/>
      <c r="B26" s="98" t="s">
        <v>136</v>
      </c>
      <c r="C26" s="62"/>
      <c r="D26" s="81"/>
      <c r="E26" s="347"/>
      <c r="F26" s="347"/>
    </row>
    <row r="27" spans="1:6" ht="38.25">
      <c r="A27" s="467"/>
      <c r="B27" s="98" t="s">
        <v>137</v>
      </c>
      <c r="C27" s="62"/>
      <c r="D27" s="81"/>
      <c r="E27" s="347"/>
      <c r="F27" s="347"/>
    </row>
    <row r="28" spans="1:6" ht="38.25">
      <c r="A28" s="467"/>
      <c r="B28" s="98" t="s">
        <v>138</v>
      </c>
      <c r="C28" s="62"/>
      <c r="D28" s="81"/>
      <c r="E28" s="347"/>
      <c r="F28" s="347"/>
    </row>
    <row r="29" spans="1:6" ht="38.25">
      <c r="A29" s="467"/>
      <c r="B29" s="98" t="s">
        <v>139</v>
      </c>
      <c r="C29" s="62"/>
      <c r="D29" s="81"/>
      <c r="E29" s="347"/>
      <c r="F29" s="347"/>
    </row>
    <row r="30" spans="1:6" ht="38.25">
      <c r="A30" s="467"/>
      <c r="B30" s="98" t="s">
        <v>142</v>
      </c>
      <c r="C30" s="62"/>
      <c r="D30" s="81"/>
      <c r="E30" s="347"/>
      <c r="F30" s="347"/>
    </row>
    <row r="31" spans="1:6" ht="38.25">
      <c r="A31" s="467"/>
      <c r="B31" s="98" t="s">
        <v>140</v>
      </c>
      <c r="C31" s="62"/>
      <c r="D31" s="81"/>
      <c r="E31" s="347"/>
      <c r="F31" s="347"/>
    </row>
    <row r="32" spans="1:6" ht="38.25">
      <c r="A32" s="467"/>
      <c r="B32" s="98" t="s">
        <v>141</v>
      </c>
      <c r="C32" s="62"/>
      <c r="D32" s="81"/>
      <c r="E32" s="347"/>
      <c r="F32" s="347"/>
    </row>
    <row r="33" spans="1:6" ht="25.5">
      <c r="A33" s="467"/>
      <c r="B33" s="98" t="s">
        <v>129</v>
      </c>
      <c r="C33" s="62"/>
      <c r="D33" s="81"/>
      <c r="E33" s="347"/>
      <c r="F33" s="347"/>
    </row>
    <row r="34" spans="1:6" ht="51">
      <c r="A34" s="467"/>
      <c r="B34" s="98" t="s">
        <v>130</v>
      </c>
      <c r="C34" s="62"/>
      <c r="D34" s="81"/>
      <c r="E34" s="347"/>
      <c r="F34" s="347"/>
    </row>
    <row r="35" spans="1:6" ht="25.5">
      <c r="A35" s="467"/>
      <c r="B35" s="98" t="s">
        <v>143</v>
      </c>
      <c r="C35" s="62"/>
      <c r="D35" s="81"/>
      <c r="E35" s="347"/>
      <c r="F35" s="347"/>
    </row>
    <row r="36" spans="1:6" ht="25.5">
      <c r="A36" s="467"/>
      <c r="B36" s="98" t="s">
        <v>94</v>
      </c>
      <c r="C36" s="62" t="s">
        <v>31</v>
      </c>
      <c r="D36" s="81">
        <v>4</v>
      </c>
      <c r="E36" s="348">
        <v>0</v>
      </c>
      <c r="F36" s="348">
        <f>+D36*E36</f>
        <v>0</v>
      </c>
    </row>
    <row r="37" spans="1:6">
      <c r="A37" s="467"/>
      <c r="B37" s="98"/>
      <c r="C37" s="62"/>
      <c r="D37" s="81"/>
      <c r="E37" s="347"/>
      <c r="F37" s="347"/>
    </row>
    <row r="38" spans="1:6">
      <c r="A38" s="467">
        <f>1+COUNT(A$1:A37)</f>
        <v>3</v>
      </c>
      <c r="B38" s="72" t="s">
        <v>144</v>
      </c>
      <c r="C38" s="62"/>
      <c r="D38" s="81"/>
      <c r="E38" s="347"/>
      <c r="F38" s="347"/>
    </row>
    <row r="39" spans="1:6" ht="25.5">
      <c r="A39" s="467"/>
      <c r="B39" s="98" t="s">
        <v>145</v>
      </c>
      <c r="C39" s="62"/>
      <c r="D39" s="81"/>
      <c r="E39" s="347"/>
      <c r="F39" s="347"/>
    </row>
    <row r="40" spans="1:6" ht="25.5">
      <c r="A40" s="467"/>
      <c r="B40" s="98" t="s">
        <v>146</v>
      </c>
      <c r="C40" s="62"/>
      <c r="D40" s="81"/>
      <c r="E40" s="347"/>
      <c r="F40" s="347"/>
    </row>
    <row r="41" spans="1:6" ht="89.25">
      <c r="A41" s="467"/>
      <c r="B41" s="98" t="s">
        <v>147</v>
      </c>
      <c r="C41" s="62"/>
      <c r="D41" s="81"/>
      <c r="E41" s="347"/>
      <c r="F41" s="347"/>
    </row>
    <row r="42" spans="1:6" ht="89.25">
      <c r="A42" s="467"/>
      <c r="B42" s="98" t="s">
        <v>148</v>
      </c>
      <c r="C42" s="62"/>
      <c r="D42" s="81"/>
      <c r="E42" s="347"/>
      <c r="F42" s="347"/>
    </row>
    <row r="43" spans="1:6" ht="43.5" customHeight="1">
      <c r="A43" s="467"/>
      <c r="B43" s="98" t="s">
        <v>149</v>
      </c>
      <c r="C43" s="62"/>
      <c r="D43" s="81"/>
      <c r="E43" s="347"/>
      <c r="F43" s="347"/>
    </row>
    <row r="44" spans="1:6" ht="59.25" customHeight="1">
      <c r="A44" s="467"/>
      <c r="B44" s="98" t="s">
        <v>152</v>
      </c>
      <c r="C44" s="62"/>
      <c r="D44" s="81"/>
      <c r="E44" s="347"/>
      <c r="F44" s="347"/>
    </row>
    <row r="45" spans="1:6">
      <c r="A45" s="467"/>
      <c r="B45" s="98" t="s">
        <v>150</v>
      </c>
      <c r="C45" s="62"/>
      <c r="D45" s="81"/>
      <c r="E45" s="347"/>
      <c r="F45" s="347"/>
    </row>
    <row r="46" spans="1:6" ht="102">
      <c r="A46" s="467"/>
      <c r="B46" s="98" t="s">
        <v>151</v>
      </c>
      <c r="C46" s="62" t="s">
        <v>31</v>
      </c>
      <c r="D46" s="81">
        <v>1</v>
      </c>
      <c r="E46" s="348">
        <v>0</v>
      </c>
      <c r="F46" s="348">
        <f>+D46*E46</f>
        <v>0</v>
      </c>
    </row>
    <row r="47" spans="1:6">
      <c r="A47" s="467">
        <f>1+COUNT(A$1:A46)</f>
        <v>4</v>
      </c>
      <c r="B47" s="72" t="s">
        <v>160</v>
      </c>
      <c r="C47" s="62"/>
      <c r="D47" s="81"/>
      <c r="E47" s="347"/>
      <c r="F47" s="347"/>
    </row>
    <row r="48" spans="1:6" ht="25.5">
      <c r="A48" s="467"/>
      <c r="B48" s="98" t="s">
        <v>154</v>
      </c>
      <c r="C48" s="62"/>
      <c r="D48" s="81"/>
      <c r="E48" s="347"/>
      <c r="F48" s="347"/>
    </row>
    <row r="49" spans="1:6" ht="38.25">
      <c r="A49" s="467"/>
      <c r="B49" s="98" t="s">
        <v>155</v>
      </c>
      <c r="C49" s="62"/>
      <c r="D49" s="81"/>
      <c r="E49" s="347"/>
      <c r="F49" s="347"/>
    </row>
    <row r="50" spans="1:6">
      <c r="A50" s="467"/>
      <c r="B50" s="98" t="s">
        <v>156</v>
      </c>
      <c r="C50" s="62"/>
      <c r="D50" s="81"/>
      <c r="E50" s="347"/>
      <c r="F50" s="347"/>
    </row>
    <row r="51" spans="1:6">
      <c r="A51" s="467"/>
      <c r="B51" s="98" t="s">
        <v>157</v>
      </c>
      <c r="C51" s="62"/>
      <c r="D51" s="81"/>
      <c r="E51" s="347"/>
      <c r="F51" s="347"/>
    </row>
    <row r="52" spans="1:6">
      <c r="A52" s="467"/>
      <c r="B52" s="349" t="s">
        <v>158</v>
      </c>
      <c r="C52" s="62"/>
      <c r="D52" s="81"/>
      <c r="E52" s="347"/>
      <c r="F52" s="347"/>
    </row>
    <row r="53" spans="1:6" ht="89.25">
      <c r="A53" s="467"/>
      <c r="B53" s="98" t="s">
        <v>159</v>
      </c>
      <c r="C53" s="62" t="s">
        <v>31</v>
      </c>
      <c r="D53" s="81">
        <v>7</v>
      </c>
      <c r="E53" s="348">
        <v>0</v>
      </c>
      <c r="F53" s="348">
        <f>+D53*E53</f>
        <v>0</v>
      </c>
    </row>
    <row r="54" spans="1:6">
      <c r="A54" s="467"/>
      <c r="B54" s="98"/>
      <c r="C54" s="62"/>
      <c r="D54" s="81"/>
      <c r="E54" s="347"/>
      <c r="F54" s="347"/>
    </row>
    <row r="55" spans="1:6">
      <c r="A55" s="183"/>
      <c r="B55" s="354"/>
      <c r="C55" s="351"/>
      <c r="D55" s="352"/>
      <c r="E55" s="353"/>
      <c r="F55" s="353"/>
    </row>
    <row r="56" spans="1:6">
      <c r="A56" s="467">
        <f>1+COUNT(A$1:A55)</f>
        <v>5</v>
      </c>
      <c r="B56" s="72" t="s">
        <v>161</v>
      </c>
      <c r="C56" s="62"/>
      <c r="D56" s="81"/>
      <c r="E56" s="347"/>
      <c r="F56" s="347"/>
    </row>
    <row r="57" spans="1:6" ht="25.5">
      <c r="B57" s="98" t="s">
        <v>162</v>
      </c>
      <c r="C57" s="62"/>
      <c r="D57" s="81"/>
      <c r="E57" s="347"/>
      <c r="F57" s="347"/>
    </row>
    <row r="58" spans="1:6">
      <c r="B58" s="98" t="s">
        <v>163</v>
      </c>
      <c r="C58" s="62"/>
      <c r="D58" s="81"/>
      <c r="E58" s="347"/>
      <c r="F58" s="347"/>
    </row>
    <row r="59" spans="1:6">
      <c r="B59" s="98" t="s">
        <v>164</v>
      </c>
      <c r="C59" s="62"/>
      <c r="D59" s="81"/>
      <c r="E59" s="347"/>
      <c r="F59" s="347"/>
    </row>
    <row r="60" spans="1:6" ht="25.5">
      <c r="B60" s="98" t="s">
        <v>166</v>
      </c>
      <c r="C60" s="62" t="s">
        <v>165</v>
      </c>
      <c r="D60" s="81">
        <v>66.5</v>
      </c>
      <c r="E60" s="348">
        <v>0</v>
      </c>
      <c r="F60" s="348">
        <f>+D60*E60</f>
        <v>0</v>
      </c>
    </row>
    <row r="61" spans="1:6" ht="25.5">
      <c r="B61" s="98" t="s">
        <v>167</v>
      </c>
      <c r="C61" s="62" t="s">
        <v>165</v>
      </c>
      <c r="D61" s="81">
        <v>91.5</v>
      </c>
      <c r="E61" s="348">
        <v>0</v>
      </c>
      <c r="F61" s="348">
        <f>+D61*E61</f>
        <v>0</v>
      </c>
    </row>
    <row r="62" spans="1:6">
      <c r="B62" s="98"/>
      <c r="C62" s="62"/>
      <c r="D62" s="81"/>
      <c r="E62" s="347"/>
      <c r="F62" s="347"/>
    </row>
    <row r="63" spans="1:6">
      <c r="A63" s="467">
        <f>1+COUNT(A$1:A62)</f>
        <v>6</v>
      </c>
      <c r="B63" s="72" t="s">
        <v>168</v>
      </c>
      <c r="C63" s="62"/>
      <c r="D63" s="81"/>
      <c r="E63" s="347"/>
      <c r="F63" s="347"/>
    </row>
    <row r="64" spans="1:6" ht="63.75">
      <c r="B64" s="98" t="s">
        <v>169</v>
      </c>
      <c r="C64" s="62" t="s">
        <v>24</v>
      </c>
      <c r="D64" s="81">
        <v>1</v>
      </c>
      <c r="E64" s="348">
        <v>0</v>
      </c>
      <c r="F64" s="348">
        <f>+D64*E64</f>
        <v>0</v>
      </c>
    </row>
    <row r="65" spans="1:6">
      <c r="B65" s="98"/>
      <c r="C65" s="62"/>
      <c r="D65" s="81"/>
      <c r="E65" s="347"/>
      <c r="F65" s="347"/>
    </row>
    <row r="66" spans="1:6">
      <c r="A66" s="467">
        <f>1+COUNT(A$1:A65)</f>
        <v>7</v>
      </c>
      <c r="B66" s="72" t="s">
        <v>171</v>
      </c>
      <c r="C66" s="62"/>
      <c r="D66" s="81"/>
      <c r="E66" s="347"/>
      <c r="F66" s="347"/>
    </row>
    <row r="67" spans="1:6" ht="25.5">
      <c r="B67" s="98" t="s">
        <v>281</v>
      </c>
      <c r="C67" s="62"/>
      <c r="D67" s="81"/>
      <c r="E67" s="347"/>
      <c r="F67" s="347"/>
    </row>
    <row r="68" spans="1:6" ht="38.25">
      <c r="B68" s="98" t="s">
        <v>170</v>
      </c>
      <c r="C68" s="62" t="s">
        <v>165</v>
      </c>
      <c r="D68" s="81">
        <v>100</v>
      </c>
      <c r="E68" s="348"/>
      <c r="F68" s="348"/>
    </row>
    <row r="69" spans="1:6">
      <c r="B69" s="98" t="s">
        <v>172</v>
      </c>
      <c r="C69" s="62" t="s">
        <v>31</v>
      </c>
      <c r="D69" s="81">
        <v>24</v>
      </c>
      <c r="E69" s="348"/>
      <c r="F69" s="348"/>
    </row>
    <row r="70" spans="1:6">
      <c r="B70" s="98" t="s">
        <v>173</v>
      </c>
      <c r="C70" s="62" t="s">
        <v>31</v>
      </c>
      <c r="D70" s="81">
        <v>1</v>
      </c>
      <c r="E70" s="348"/>
      <c r="F70" s="348"/>
    </row>
    <row r="71" spans="1:6" ht="25.5">
      <c r="B71" s="98" t="s">
        <v>174</v>
      </c>
      <c r="C71" s="62" t="s">
        <v>31</v>
      </c>
      <c r="D71" s="81">
        <v>44</v>
      </c>
      <c r="E71" s="347"/>
      <c r="F71" s="347"/>
    </row>
    <row r="72" spans="1:6">
      <c r="B72" s="98"/>
      <c r="C72" s="62"/>
      <c r="D72" s="81"/>
      <c r="E72" s="347"/>
      <c r="F72" s="347"/>
    </row>
    <row r="73" spans="1:6">
      <c r="B73" s="98"/>
      <c r="C73" s="62" t="s">
        <v>24</v>
      </c>
      <c r="D73" s="81">
        <v>1</v>
      </c>
      <c r="E73" s="348">
        <v>0</v>
      </c>
      <c r="F73" s="348">
        <f>+D73*E73</f>
        <v>0</v>
      </c>
    </row>
    <row r="74" spans="1:6">
      <c r="B74" s="355"/>
      <c r="C74" s="62"/>
      <c r="D74" s="81"/>
      <c r="E74" s="347"/>
      <c r="F74" s="347"/>
    </row>
    <row r="75" spans="1:6">
      <c r="A75" s="467">
        <f>1+COUNT(A$1:A74)</f>
        <v>8</v>
      </c>
      <c r="B75" s="72" t="s">
        <v>282</v>
      </c>
      <c r="C75" s="62"/>
      <c r="D75" s="81"/>
      <c r="E75" s="347"/>
      <c r="F75" s="347"/>
    </row>
    <row r="76" spans="1:6" ht="140.25">
      <c r="B76" s="98" t="s">
        <v>283</v>
      </c>
      <c r="C76" s="62" t="s">
        <v>24</v>
      </c>
      <c r="D76" s="81">
        <v>8</v>
      </c>
      <c r="E76" s="348">
        <v>0</v>
      </c>
      <c r="F76" s="348">
        <f>+D76*E76</f>
        <v>0</v>
      </c>
    </row>
    <row r="77" spans="1:6">
      <c r="B77" s="356"/>
      <c r="C77" s="62"/>
      <c r="D77" s="81"/>
      <c r="E77" s="347"/>
      <c r="F77" s="347"/>
    </row>
    <row r="78" spans="1:6">
      <c r="A78" s="103"/>
      <c r="B78" s="91" t="s">
        <v>316</v>
      </c>
      <c r="C78" s="92"/>
      <c r="D78" s="108"/>
      <c r="E78" s="585"/>
      <c r="F78" s="585">
        <f>SUM(F21:F76)</f>
        <v>0</v>
      </c>
    </row>
    <row r="79" spans="1:6">
      <c r="B79" s="214"/>
      <c r="C79" s="62"/>
      <c r="D79" s="81"/>
      <c r="E79" s="347"/>
      <c r="F79" s="347"/>
    </row>
    <row r="80" spans="1:6">
      <c r="B80" s="214"/>
      <c r="C80" s="62"/>
      <c r="D80" s="81"/>
      <c r="E80" s="347"/>
      <c r="F80" s="347"/>
    </row>
    <row r="81" spans="2:6">
      <c r="B81" s="98"/>
      <c r="C81" s="62"/>
      <c r="D81" s="81"/>
      <c r="E81" s="347"/>
      <c r="F81" s="347"/>
    </row>
  </sheetData>
  <sheetProtection password="CA83" sheet="1" objects="1" scenarios="1"/>
  <autoFilter ref="E1:E81"/>
  <printOptions horizontalCentered="1"/>
  <pageMargins left="0.98425196850393704" right="0.39370078740157483" top="0.98425196850393704" bottom="0.78740157480314965" header="0.51181102362204722" footer="0.51181102362204722"/>
  <pageSetup paperSize="9" orientation="portrait" r:id="rId1"/>
  <headerFooter alignWithMargins="0">
    <oddHeader xml:space="preserve">&amp;C&amp;6VRATA V POMURJE – UREDITEV OKOLICE </oddHeader>
    <oddFooter>&amp;C&amp;"-,Običajno"&amp;8&amp;A&amp;R&amp;"-,Običajno"&amp;8&amp;P od &amp;N</oddFooter>
  </headerFooter>
  <rowBreaks count="1" manualBreakCount="1">
    <brk id="62" max="5" man="1"/>
  </rowBreaks>
</worksheet>
</file>

<file path=xl/worksheets/sheet13.xml><?xml version="1.0" encoding="utf-8"?>
<worksheet xmlns="http://schemas.openxmlformats.org/spreadsheetml/2006/main" xmlns:r="http://schemas.openxmlformats.org/officeDocument/2006/relationships">
  <sheetPr>
    <tabColor theme="2" tint="-0.249977111117893"/>
  </sheetPr>
  <dimension ref="A1:H93"/>
  <sheetViews>
    <sheetView view="pageBreakPreview" topLeftCell="A73" zoomScale="115" zoomScaleNormal="100" zoomScaleSheetLayoutView="115" workbookViewId="0">
      <selection activeCell="E87" sqref="E87:G93"/>
    </sheetView>
  </sheetViews>
  <sheetFormatPr defaultRowHeight="12.75"/>
  <cols>
    <col min="1" max="1" width="9.140625" style="102"/>
    <col min="2" max="2" width="24.7109375" style="62" customWidth="1"/>
    <col min="3" max="3" width="10.85546875" style="62" customWidth="1"/>
    <col min="4" max="5" width="9.140625" style="62"/>
    <col min="6" max="6" width="9.140625" style="84"/>
    <col min="7" max="7" width="10.28515625" style="84" bestFit="1" customWidth="1"/>
    <col min="8" max="16384" width="9.140625" style="62"/>
  </cols>
  <sheetData>
    <row r="1" spans="1:7">
      <c r="A1" s="102" t="s">
        <v>278</v>
      </c>
      <c r="B1" s="359" t="s">
        <v>279</v>
      </c>
      <c r="C1" s="305"/>
      <c r="D1" s="360"/>
      <c r="E1" s="361"/>
      <c r="F1" s="331"/>
      <c r="G1" s="362"/>
    </row>
    <row r="2" spans="1:7">
      <c r="B2" s="363"/>
      <c r="C2" s="255"/>
      <c r="D2" s="364"/>
      <c r="E2" s="365"/>
      <c r="F2" s="366"/>
      <c r="G2" s="367"/>
    </row>
    <row r="3" spans="1:7">
      <c r="B3" s="368"/>
      <c r="C3" s="369"/>
      <c r="D3" s="298"/>
      <c r="E3" s="285"/>
      <c r="F3" s="366"/>
      <c r="G3" s="367"/>
    </row>
    <row r="4" spans="1:7">
      <c r="A4" s="56"/>
      <c r="B4" s="48"/>
      <c r="C4" s="49" t="s">
        <v>20</v>
      </c>
      <c r="D4" s="50" t="s">
        <v>16</v>
      </c>
      <c r="E4" s="51" t="s">
        <v>17</v>
      </c>
      <c r="F4" s="47" t="s">
        <v>18</v>
      </c>
      <c r="G4" s="54" t="s">
        <v>19</v>
      </c>
    </row>
    <row r="5" spans="1:7">
      <c r="B5" s="368"/>
      <c r="C5" s="369"/>
      <c r="D5" s="298"/>
      <c r="E5" s="319"/>
      <c r="F5" s="370"/>
      <c r="G5" s="367"/>
    </row>
    <row r="6" spans="1:7">
      <c r="A6" s="102" t="s">
        <v>219</v>
      </c>
      <c r="B6" s="371" t="s">
        <v>187</v>
      </c>
      <c r="C6" s="371"/>
      <c r="D6" s="372"/>
      <c r="E6" s="373"/>
      <c r="F6" s="374"/>
      <c r="G6" s="375"/>
    </row>
    <row r="7" spans="1:7">
      <c r="B7" s="371"/>
      <c r="C7" s="371"/>
      <c r="D7" s="372"/>
      <c r="E7" s="373"/>
      <c r="F7" s="374"/>
      <c r="G7" s="375"/>
    </row>
    <row r="8" spans="1:7">
      <c r="B8" s="371"/>
      <c r="C8" s="371"/>
      <c r="D8" s="372"/>
      <c r="E8" s="373"/>
      <c r="F8" s="374"/>
      <c r="G8" s="375"/>
    </row>
    <row r="9" spans="1:7">
      <c r="A9" s="102" t="s">
        <v>175</v>
      </c>
      <c r="B9" s="376" t="s">
        <v>188</v>
      </c>
      <c r="C9" s="371"/>
      <c r="D9" s="372"/>
      <c r="E9" s="373"/>
      <c r="F9" s="374"/>
      <c r="G9" s="375"/>
    </row>
    <row r="10" spans="1:7">
      <c r="B10" s="377"/>
      <c r="C10" s="378"/>
      <c r="D10" s="379"/>
      <c r="E10" s="380"/>
      <c r="F10" s="381"/>
      <c r="G10" s="382"/>
    </row>
    <row r="11" spans="1:7">
      <c r="B11" s="376"/>
      <c r="C11" s="383"/>
      <c r="D11" s="384"/>
      <c r="E11" s="385"/>
      <c r="F11" s="386"/>
      <c r="G11" s="387"/>
    </row>
    <row r="12" spans="1:7" ht="38.25">
      <c r="A12" s="102">
        <f>1+COUNT(A$1:A11)</f>
        <v>1</v>
      </c>
      <c r="B12" s="376" t="s">
        <v>189</v>
      </c>
      <c r="C12" s="383"/>
      <c r="D12" s="384">
        <v>32</v>
      </c>
      <c r="E12" s="385" t="s">
        <v>95</v>
      </c>
      <c r="F12" s="608">
        <v>0</v>
      </c>
      <c r="G12" s="609">
        <f>F12*D12</f>
        <v>0</v>
      </c>
    </row>
    <row r="13" spans="1:7">
      <c r="B13" s="376"/>
      <c r="C13" s="383"/>
      <c r="D13" s="384"/>
      <c r="E13" s="385"/>
      <c r="F13" s="608"/>
      <c r="G13" s="609"/>
    </row>
    <row r="14" spans="1:7" ht="25.5">
      <c r="A14" s="102">
        <f>1+COUNT(A$1:A13)</f>
        <v>2</v>
      </c>
      <c r="B14" s="376" t="s">
        <v>190</v>
      </c>
      <c r="C14" s="383"/>
      <c r="D14" s="384">
        <v>32</v>
      </c>
      <c r="E14" s="385" t="s">
        <v>95</v>
      </c>
      <c r="F14" s="608">
        <v>0</v>
      </c>
      <c r="G14" s="609">
        <f>F14*D14</f>
        <v>0</v>
      </c>
    </row>
    <row r="15" spans="1:7">
      <c r="B15" s="376"/>
      <c r="C15" s="383"/>
      <c r="D15" s="384"/>
      <c r="E15" s="385"/>
      <c r="F15" s="608"/>
      <c r="G15" s="609"/>
    </row>
    <row r="16" spans="1:7">
      <c r="B16" s="376"/>
      <c r="C16" s="383"/>
      <c r="D16" s="384"/>
      <c r="E16" s="385"/>
      <c r="F16" s="608"/>
      <c r="G16" s="609"/>
    </row>
    <row r="17" spans="1:7">
      <c r="A17" s="102" t="s">
        <v>182</v>
      </c>
      <c r="B17" s="376" t="s">
        <v>2</v>
      </c>
      <c r="C17" s="376"/>
      <c r="D17" s="384"/>
      <c r="E17" s="385"/>
      <c r="F17" s="608"/>
      <c r="G17" s="609"/>
    </row>
    <row r="18" spans="1:7">
      <c r="B18" s="377"/>
      <c r="C18" s="388"/>
      <c r="D18" s="186"/>
      <c r="E18" s="389"/>
      <c r="F18" s="610"/>
      <c r="G18" s="611"/>
    </row>
    <row r="19" spans="1:7">
      <c r="A19" s="102">
        <f>1+COUNT(A$1:A18)</f>
        <v>3</v>
      </c>
      <c r="B19" s="376" t="s">
        <v>191</v>
      </c>
      <c r="C19" s="383"/>
      <c r="D19" s="384">
        <v>25</v>
      </c>
      <c r="E19" s="385" t="s">
        <v>6</v>
      </c>
      <c r="F19" s="608">
        <v>0</v>
      </c>
      <c r="G19" s="609">
        <f>F19*D19</f>
        <v>0</v>
      </c>
    </row>
    <row r="20" spans="1:7">
      <c r="B20" s="376"/>
      <c r="C20" s="383"/>
      <c r="D20" s="384"/>
      <c r="E20" s="385"/>
      <c r="F20" s="608"/>
      <c r="G20" s="609"/>
    </row>
    <row r="21" spans="1:7" ht="25.5">
      <c r="A21" s="102">
        <f>1+COUNT(A$1:A20)</f>
        <v>4</v>
      </c>
      <c r="B21" s="376" t="s">
        <v>192</v>
      </c>
      <c r="C21" s="383"/>
      <c r="D21" s="384">
        <v>25</v>
      </c>
      <c r="E21" s="385" t="s">
        <v>95</v>
      </c>
      <c r="F21" s="608">
        <v>0</v>
      </c>
      <c r="G21" s="609">
        <f>F21*D21</f>
        <v>0</v>
      </c>
    </row>
    <row r="22" spans="1:7">
      <c r="B22" s="376"/>
      <c r="C22" s="383"/>
      <c r="D22" s="384"/>
      <c r="E22" s="385"/>
      <c r="F22" s="608"/>
      <c r="G22" s="609"/>
    </row>
    <row r="23" spans="1:7">
      <c r="A23" s="102">
        <f>1+COUNT(A$1:A22)</f>
        <v>5</v>
      </c>
      <c r="B23" s="376" t="s">
        <v>193</v>
      </c>
      <c r="C23" s="383"/>
      <c r="D23" s="384">
        <v>25</v>
      </c>
      <c r="E23" s="385" t="s">
        <v>6</v>
      </c>
      <c r="F23" s="608">
        <v>0</v>
      </c>
      <c r="G23" s="609">
        <f>F23*D23</f>
        <v>0</v>
      </c>
    </row>
    <row r="24" spans="1:7">
      <c r="B24" s="376"/>
      <c r="C24" s="383"/>
      <c r="D24" s="384"/>
      <c r="E24" s="385"/>
      <c r="F24" s="608"/>
      <c r="G24" s="609"/>
    </row>
    <row r="25" spans="1:7">
      <c r="B25" s="376"/>
      <c r="C25" s="376"/>
      <c r="D25" s="384"/>
      <c r="E25" s="385"/>
      <c r="F25" s="608"/>
      <c r="G25" s="609"/>
    </row>
    <row r="26" spans="1:7">
      <c r="A26" s="102" t="s">
        <v>184</v>
      </c>
      <c r="B26" s="390" t="s">
        <v>194</v>
      </c>
      <c r="C26" s="390"/>
      <c r="D26" s="391"/>
      <c r="E26" s="392"/>
      <c r="F26" s="612"/>
      <c r="G26" s="613"/>
    </row>
    <row r="27" spans="1:7">
      <c r="B27" s="376"/>
      <c r="C27" s="376"/>
      <c r="D27" s="393"/>
      <c r="E27" s="385"/>
      <c r="F27" s="608"/>
      <c r="G27" s="609"/>
    </row>
    <row r="28" spans="1:7">
      <c r="A28" s="102">
        <f>1+COUNT(A$1:A27)</f>
        <v>6</v>
      </c>
      <c r="B28" s="383" t="s">
        <v>176</v>
      </c>
      <c r="C28" s="376" t="s">
        <v>195</v>
      </c>
      <c r="D28" s="384">
        <v>39</v>
      </c>
      <c r="E28" s="385" t="s">
        <v>95</v>
      </c>
      <c r="F28" s="608">
        <v>0</v>
      </c>
      <c r="G28" s="609">
        <f t="shared" ref="G28:G36" si="0">D28*F28</f>
        <v>0</v>
      </c>
    </row>
    <row r="29" spans="1:7">
      <c r="A29" s="102">
        <f>1+COUNT(A$1:A28)</f>
        <v>7</v>
      </c>
      <c r="B29" s="383" t="s">
        <v>196</v>
      </c>
      <c r="C29" s="376" t="s">
        <v>195</v>
      </c>
      <c r="D29" s="384">
        <v>25</v>
      </c>
      <c r="E29" s="385" t="s">
        <v>95</v>
      </c>
      <c r="F29" s="608">
        <v>0</v>
      </c>
      <c r="G29" s="609">
        <f t="shared" si="0"/>
        <v>0</v>
      </c>
    </row>
    <row r="30" spans="1:7">
      <c r="A30" s="102">
        <f>1+COUNT(A$1:A29)</f>
        <v>8</v>
      </c>
      <c r="B30" s="383" t="s">
        <v>177</v>
      </c>
      <c r="C30" s="376" t="s">
        <v>195</v>
      </c>
      <c r="D30" s="384">
        <v>12</v>
      </c>
      <c r="E30" s="385" t="s">
        <v>95</v>
      </c>
      <c r="F30" s="608">
        <v>0</v>
      </c>
      <c r="G30" s="609">
        <f t="shared" si="0"/>
        <v>0</v>
      </c>
    </row>
    <row r="31" spans="1:7">
      <c r="A31" s="102">
        <f>1+COUNT(A$1:A30)</f>
        <v>9</v>
      </c>
      <c r="B31" s="383" t="s">
        <v>197</v>
      </c>
      <c r="C31" s="376" t="s">
        <v>195</v>
      </c>
      <c r="D31" s="384">
        <v>11</v>
      </c>
      <c r="E31" s="385" t="s">
        <v>95</v>
      </c>
      <c r="F31" s="608">
        <v>0</v>
      </c>
      <c r="G31" s="609">
        <f t="shared" si="0"/>
        <v>0</v>
      </c>
    </row>
    <row r="32" spans="1:7">
      <c r="A32" s="102">
        <f>1+COUNT(A$1:A31)</f>
        <v>10</v>
      </c>
      <c r="B32" s="351" t="s">
        <v>178</v>
      </c>
      <c r="C32" s="376" t="s">
        <v>195</v>
      </c>
      <c r="D32" s="384">
        <v>19</v>
      </c>
      <c r="E32" s="385" t="s">
        <v>95</v>
      </c>
      <c r="F32" s="608">
        <v>0</v>
      </c>
      <c r="G32" s="609">
        <f t="shared" si="0"/>
        <v>0</v>
      </c>
    </row>
    <row r="33" spans="1:7">
      <c r="A33" s="102">
        <f>1+COUNT(A$1:A32)</f>
        <v>11</v>
      </c>
      <c r="B33" s="351" t="s">
        <v>198</v>
      </c>
      <c r="C33" s="376" t="s">
        <v>195</v>
      </c>
      <c r="D33" s="384">
        <v>10</v>
      </c>
      <c r="E33" s="385" t="s">
        <v>95</v>
      </c>
      <c r="F33" s="608">
        <v>0</v>
      </c>
      <c r="G33" s="609">
        <f t="shared" si="0"/>
        <v>0</v>
      </c>
    </row>
    <row r="34" spans="1:7">
      <c r="A34" s="102">
        <f>1+COUNT(A$1:A33)</f>
        <v>12</v>
      </c>
      <c r="B34" s="351" t="s">
        <v>179</v>
      </c>
      <c r="C34" s="376" t="s">
        <v>195</v>
      </c>
      <c r="D34" s="384">
        <v>15</v>
      </c>
      <c r="E34" s="385" t="s">
        <v>95</v>
      </c>
      <c r="F34" s="608">
        <v>0</v>
      </c>
      <c r="G34" s="609">
        <f t="shared" si="0"/>
        <v>0</v>
      </c>
    </row>
    <row r="35" spans="1:7">
      <c r="A35" s="102">
        <f>1+COUNT(A$1:A34)</f>
        <v>13</v>
      </c>
      <c r="B35" s="351" t="s">
        <v>199</v>
      </c>
      <c r="C35" s="376" t="s">
        <v>195</v>
      </c>
      <c r="D35" s="384">
        <v>17</v>
      </c>
      <c r="E35" s="385" t="s">
        <v>95</v>
      </c>
      <c r="F35" s="608">
        <v>0</v>
      </c>
      <c r="G35" s="609">
        <f t="shared" si="0"/>
        <v>0</v>
      </c>
    </row>
    <row r="36" spans="1:7">
      <c r="A36" s="102">
        <f>1+COUNT(A$1:A35)</f>
        <v>14</v>
      </c>
      <c r="B36" s="351" t="s">
        <v>180</v>
      </c>
      <c r="C36" s="376" t="s">
        <v>195</v>
      </c>
      <c r="D36" s="384">
        <v>11</v>
      </c>
      <c r="E36" s="385" t="s">
        <v>95</v>
      </c>
      <c r="F36" s="608">
        <v>0</v>
      </c>
      <c r="G36" s="609">
        <f t="shared" si="0"/>
        <v>0</v>
      </c>
    </row>
    <row r="37" spans="1:7">
      <c r="B37" s="394" t="s">
        <v>19</v>
      </c>
      <c r="C37" s="376"/>
      <c r="D37" s="384">
        <f>SUM(D28:D36)</f>
        <v>159</v>
      </c>
      <c r="E37" s="385"/>
      <c r="F37" s="608"/>
      <c r="G37" s="609"/>
    </row>
    <row r="38" spans="1:7">
      <c r="A38" s="102" t="s">
        <v>220</v>
      </c>
      <c r="B38" s="383" t="s">
        <v>200</v>
      </c>
      <c r="C38" s="376"/>
      <c r="D38" s="384"/>
      <c r="E38" s="385"/>
      <c r="F38" s="608"/>
      <c r="G38" s="609"/>
    </row>
    <row r="39" spans="1:7">
      <c r="B39" s="377"/>
      <c r="C39" s="377"/>
      <c r="D39" s="186"/>
      <c r="E39" s="389"/>
      <c r="F39" s="610"/>
      <c r="G39" s="611"/>
    </row>
    <row r="40" spans="1:7">
      <c r="A40" s="102">
        <f>1+COUNT(A$1:A39)</f>
        <v>15</v>
      </c>
      <c r="B40" s="383" t="s">
        <v>183</v>
      </c>
      <c r="C40" s="376" t="s">
        <v>201</v>
      </c>
      <c r="D40" s="384">
        <v>175</v>
      </c>
      <c r="E40" s="385" t="s">
        <v>95</v>
      </c>
      <c r="F40" s="608">
        <v>0</v>
      </c>
      <c r="G40" s="609">
        <f>D40*F40</f>
        <v>0</v>
      </c>
    </row>
    <row r="41" spans="1:7">
      <c r="B41" s="383"/>
      <c r="C41" s="376"/>
      <c r="D41" s="384"/>
      <c r="E41" s="385"/>
      <c r="F41" s="608"/>
      <c r="G41" s="609"/>
    </row>
    <row r="42" spans="1:7">
      <c r="B42" s="394" t="s">
        <v>19</v>
      </c>
      <c r="C42" s="376"/>
      <c r="D42" s="384">
        <f>SUM(D40:D40)</f>
        <v>175</v>
      </c>
      <c r="E42" s="385"/>
      <c r="F42" s="608"/>
      <c r="G42" s="609"/>
    </row>
    <row r="43" spans="1:7">
      <c r="B43" s="383"/>
      <c r="C43" s="376"/>
      <c r="D43" s="384"/>
      <c r="E43" s="385"/>
      <c r="F43" s="608"/>
      <c r="G43" s="609"/>
    </row>
    <row r="44" spans="1:7" ht="25.5">
      <c r="A44" s="102" t="s">
        <v>221</v>
      </c>
      <c r="B44" s="376" t="s">
        <v>202</v>
      </c>
      <c r="C44" s="376"/>
      <c r="D44" s="393"/>
      <c r="E44" s="385"/>
      <c r="F44" s="608"/>
      <c r="G44" s="609"/>
    </row>
    <row r="45" spans="1:7">
      <c r="B45" s="388"/>
      <c r="C45" s="377"/>
      <c r="D45" s="395"/>
      <c r="E45" s="389"/>
      <c r="F45" s="610"/>
      <c r="G45" s="611"/>
    </row>
    <row r="46" spans="1:7" ht="25.5">
      <c r="A46" s="102">
        <f>1+COUNT(A$1:A45)</f>
        <v>16</v>
      </c>
      <c r="B46" s="376" t="s">
        <v>203</v>
      </c>
      <c r="C46" s="376"/>
      <c r="D46" s="384">
        <v>150</v>
      </c>
      <c r="E46" s="385" t="s">
        <v>21</v>
      </c>
      <c r="F46" s="608">
        <v>0</v>
      </c>
      <c r="G46" s="609">
        <f>D46*F46</f>
        <v>0</v>
      </c>
    </row>
    <row r="47" spans="1:7" ht="25.5">
      <c r="A47" s="102">
        <f>1+COUNT(A$1:A46)</f>
        <v>17</v>
      </c>
      <c r="B47" s="376" t="s">
        <v>204</v>
      </c>
      <c r="C47" s="376"/>
      <c r="D47" s="393">
        <v>250</v>
      </c>
      <c r="E47" s="385" t="s">
        <v>95</v>
      </c>
      <c r="F47" s="608">
        <v>0</v>
      </c>
      <c r="G47" s="609">
        <f>D47*F47</f>
        <v>0</v>
      </c>
    </row>
    <row r="48" spans="1:7">
      <c r="A48" s="102">
        <f>1+COUNT(A$1:A47)</f>
        <v>18</v>
      </c>
      <c r="B48" s="376" t="s">
        <v>205</v>
      </c>
      <c r="C48" s="376"/>
      <c r="D48" s="393">
        <v>170</v>
      </c>
      <c r="E48" s="385" t="s">
        <v>95</v>
      </c>
      <c r="F48" s="608">
        <v>0</v>
      </c>
      <c r="G48" s="609">
        <f>D48*F48</f>
        <v>0</v>
      </c>
    </row>
    <row r="49" spans="1:8">
      <c r="A49" s="102">
        <f>1+COUNT(A$1:A48)</f>
        <v>19</v>
      </c>
      <c r="B49" s="376" t="s">
        <v>206</v>
      </c>
      <c r="C49" s="376"/>
      <c r="D49" s="393">
        <v>250</v>
      </c>
      <c r="E49" s="385" t="s">
        <v>95</v>
      </c>
      <c r="F49" s="608">
        <v>0</v>
      </c>
      <c r="G49" s="609">
        <f>D49*F49</f>
        <v>0</v>
      </c>
    </row>
    <row r="50" spans="1:8">
      <c r="B50" s="376"/>
      <c r="C50" s="376"/>
      <c r="D50" s="393"/>
      <c r="E50" s="385"/>
      <c r="F50" s="608"/>
      <c r="G50" s="609"/>
    </row>
    <row r="51" spans="1:8">
      <c r="B51" s="390"/>
      <c r="C51" s="376"/>
      <c r="D51" s="391"/>
      <c r="E51" s="385"/>
      <c r="F51" s="612"/>
      <c r="G51" s="613"/>
    </row>
    <row r="52" spans="1:8">
      <c r="B52" s="496" t="s">
        <v>207</v>
      </c>
      <c r="C52" s="497"/>
      <c r="D52" s="498"/>
      <c r="E52" s="499"/>
      <c r="F52" s="614"/>
      <c r="G52" s="615">
        <f>SUM(G12:G51)</f>
        <v>0</v>
      </c>
    </row>
    <row r="53" spans="1:8">
      <c r="B53" s="371"/>
      <c r="C53" s="371"/>
      <c r="D53" s="396"/>
      <c r="E53" s="385"/>
      <c r="F53" s="609"/>
      <c r="G53" s="609"/>
    </row>
    <row r="54" spans="1:8">
      <c r="B54" s="371"/>
      <c r="C54" s="371"/>
      <c r="D54" s="396"/>
      <c r="E54" s="385"/>
      <c r="F54" s="609"/>
      <c r="G54" s="609"/>
    </row>
    <row r="55" spans="1:8">
      <c r="A55" s="102" t="s">
        <v>222</v>
      </c>
      <c r="B55" s="394" t="s">
        <v>208</v>
      </c>
      <c r="C55" s="371"/>
      <c r="D55" s="393"/>
      <c r="E55" s="385"/>
      <c r="F55" s="609"/>
      <c r="G55" s="609"/>
    </row>
    <row r="56" spans="1:8">
      <c r="B56" s="394"/>
      <c r="C56" s="371"/>
      <c r="D56" s="393"/>
      <c r="E56" s="385"/>
      <c r="F56" s="609"/>
      <c r="G56" s="609"/>
    </row>
    <row r="57" spans="1:8">
      <c r="B57" s="376"/>
      <c r="C57" s="371"/>
      <c r="D57" s="396"/>
      <c r="E57" s="385"/>
      <c r="F57" s="609"/>
      <c r="G57" s="609"/>
    </row>
    <row r="58" spans="1:8" ht="76.5">
      <c r="A58" s="102">
        <f>1+COUNT(A$1:A56)</f>
        <v>20</v>
      </c>
      <c r="B58" s="376" t="s">
        <v>226</v>
      </c>
      <c r="C58" s="371"/>
      <c r="D58" s="396">
        <v>750</v>
      </c>
      <c r="E58" s="385" t="s">
        <v>185</v>
      </c>
      <c r="F58" s="608">
        <v>0</v>
      </c>
      <c r="G58" s="609">
        <f>D58*F58</f>
        <v>0</v>
      </c>
    </row>
    <row r="59" spans="1:8">
      <c r="B59" s="376"/>
      <c r="C59" s="371"/>
      <c r="D59" s="396"/>
      <c r="E59" s="385"/>
      <c r="F59" s="609"/>
      <c r="G59" s="609"/>
    </row>
    <row r="60" spans="1:8">
      <c r="A60" s="102">
        <f>1+COUNT(A$1:A59)</f>
        <v>21</v>
      </c>
      <c r="B60" s="376" t="s">
        <v>209</v>
      </c>
      <c r="C60" s="371"/>
      <c r="D60" s="396">
        <v>500</v>
      </c>
      <c r="E60" s="385" t="s">
        <v>185</v>
      </c>
      <c r="F60" s="608">
        <v>0</v>
      </c>
      <c r="G60" s="609">
        <f>D60*F60</f>
        <v>0</v>
      </c>
    </row>
    <row r="61" spans="1:8">
      <c r="B61" s="376"/>
      <c r="C61" s="371"/>
      <c r="D61" s="396"/>
      <c r="E61" s="385"/>
      <c r="F61" s="609"/>
      <c r="G61" s="609"/>
    </row>
    <row r="62" spans="1:8">
      <c r="B62" s="376"/>
      <c r="C62" s="371"/>
      <c r="D62" s="396"/>
      <c r="E62" s="385"/>
      <c r="F62" s="609"/>
      <c r="G62" s="609"/>
    </row>
    <row r="63" spans="1:8">
      <c r="B63" s="500" t="s">
        <v>210</v>
      </c>
      <c r="C63" s="497"/>
      <c r="D63" s="498"/>
      <c r="E63" s="499"/>
      <c r="F63" s="614"/>
      <c r="G63" s="615">
        <f>SUM(G57:G62)</f>
        <v>0</v>
      </c>
      <c r="H63" s="344"/>
    </row>
    <row r="64" spans="1:8">
      <c r="B64" s="90"/>
      <c r="C64" s="378"/>
      <c r="D64" s="397"/>
      <c r="E64" s="389"/>
      <c r="F64" s="611"/>
      <c r="G64" s="611"/>
    </row>
    <row r="65" spans="1:7">
      <c r="B65" s="394"/>
      <c r="C65" s="371"/>
      <c r="D65" s="396"/>
      <c r="E65" s="385"/>
      <c r="F65" s="609"/>
      <c r="G65" s="609"/>
    </row>
    <row r="66" spans="1:7">
      <c r="B66" s="371"/>
      <c r="C66" s="371"/>
      <c r="D66" s="396"/>
      <c r="E66" s="385"/>
      <c r="F66" s="609"/>
      <c r="G66" s="609"/>
    </row>
    <row r="67" spans="1:7">
      <c r="A67" s="102" t="s">
        <v>223</v>
      </c>
      <c r="B67" s="394" t="s">
        <v>211</v>
      </c>
      <c r="C67" s="394"/>
      <c r="D67" s="398"/>
      <c r="E67" s="385"/>
      <c r="F67" s="609"/>
      <c r="G67" s="609"/>
    </row>
    <row r="68" spans="1:7">
      <c r="B68" s="394"/>
      <c r="C68" s="394"/>
      <c r="D68" s="398"/>
      <c r="E68" s="385"/>
      <c r="F68" s="609"/>
      <c r="G68" s="609"/>
    </row>
    <row r="69" spans="1:7">
      <c r="A69" s="102" t="s">
        <v>224</v>
      </c>
      <c r="B69" s="390" t="s">
        <v>212</v>
      </c>
      <c r="C69" s="399"/>
      <c r="D69" s="391"/>
      <c r="E69" s="392"/>
      <c r="F69" s="616"/>
      <c r="G69" s="616"/>
    </row>
    <row r="70" spans="1:7" ht="89.25">
      <c r="A70" s="102">
        <f>1+COUNT(A$1:A69)</f>
        <v>22</v>
      </c>
      <c r="B70" s="376" t="s">
        <v>213</v>
      </c>
      <c r="C70" s="400"/>
      <c r="D70" s="393">
        <v>159</v>
      </c>
      <c r="E70" s="385" t="s">
        <v>95</v>
      </c>
      <c r="F70" s="608">
        <v>0</v>
      </c>
      <c r="G70" s="609">
        <f>D70*F70</f>
        <v>0</v>
      </c>
    </row>
    <row r="71" spans="1:7">
      <c r="B71" s="394"/>
      <c r="C71" s="394"/>
      <c r="D71" s="398"/>
      <c r="E71" s="385"/>
      <c r="F71" s="609"/>
      <c r="G71" s="609"/>
    </row>
    <row r="72" spans="1:7">
      <c r="A72" s="102" t="s">
        <v>225</v>
      </c>
      <c r="B72" s="390" t="s">
        <v>214</v>
      </c>
      <c r="C72" s="399"/>
      <c r="D72" s="391"/>
      <c r="E72" s="392"/>
      <c r="F72" s="617"/>
      <c r="G72" s="613"/>
    </row>
    <row r="73" spans="1:7" ht="102">
      <c r="A73" s="102">
        <f>1+COUNT(A$1:A72)</f>
        <v>23</v>
      </c>
      <c r="B73" s="376" t="s">
        <v>215</v>
      </c>
      <c r="C73" s="400"/>
      <c r="D73" s="393">
        <v>175</v>
      </c>
      <c r="E73" s="385" t="s">
        <v>95</v>
      </c>
      <c r="F73" s="608">
        <v>0</v>
      </c>
      <c r="G73" s="609">
        <f>D73*F73</f>
        <v>0</v>
      </c>
    </row>
    <row r="74" spans="1:7">
      <c r="B74" s="376"/>
      <c r="C74" s="400"/>
      <c r="D74" s="393"/>
      <c r="E74" s="385"/>
      <c r="F74" s="618"/>
      <c r="G74" s="609"/>
    </row>
    <row r="75" spans="1:7">
      <c r="B75" s="376"/>
      <c r="C75" s="400"/>
      <c r="D75" s="393"/>
      <c r="E75" s="385"/>
      <c r="F75" s="618"/>
      <c r="G75" s="609"/>
    </row>
    <row r="76" spans="1:7" ht="25.5">
      <c r="B76" s="496" t="s">
        <v>216</v>
      </c>
      <c r="C76" s="497"/>
      <c r="D76" s="501"/>
      <c r="E76" s="502"/>
      <c r="F76" s="619"/>
      <c r="G76" s="620">
        <f>SUM(G70:G75)</f>
        <v>0</v>
      </c>
    </row>
    <row r="77" spans="1:7">
      <c r="B77" s="401"/>
      <c r="C77" s="401"/>
      <c r="D77" s="402"/>
      <c r="E77" s="403"/>
      <c r="F77" s="404"/>
      <c r="G77" s="404"/>
    </row>
    <row r="78" spans="1:7">
      <c r="B78" s="405"/>
      <c r="C78" s="405"/>
      <c r="D78" s="406"/>
      <c r="E78" s="407"/>
      <c r="F78" s="408"/>
      <c r="G78" s="408"/>
    </row>
    <row r="79" spans="1:7">
      <c r="B79" s="409"/>
      <c r="C79" s="409"/>
      <c r="D79" s="410"/>
      <c r="E79" s="411"/>
      <c r="F79" s="412"/>
      <c r="G79" s="413"/>
    </row>
    <row r="80" spans="1:7">
      <c r="B80" s="414" t="s">
        <v>29</v>
      </c>
      <c r="C80" s="409"/>
      <c r="D80" s="410"/>
      <c r="E80" s="411"/>
      <c r="F80" s="412"/>
      <c r="G80" s="413"/>
    </row>
    <row r="81" spans="2:7">
      <c r="B81" s="414"/>
      <c r="C81" s="409"/>
      <c r="D81" s="410"/>
      <c r="E81" s="411"/>
      <c r="F81" s="412"/>
      <c r="G81" s="413"/>
    </row>
    <row r="82" spans="2:7">
      <c r="B82" s="414"/>
      <c r="C82" s="409"/>
      <c r="D82" s="410"/>
      <c r="E82" s="411"/>
      <c r="F82" s="412"/>
      <c r="G82" s="413"/>
    </row>
    <row r="83" spans="2:7">
      <c r="B83" s="414"/>
      <c r="C83" s="415"/>
      <c r="D83" s="416"/>
      <c r="E83" s="416"/>
      <c r="F83" s="417"/>
      <c r="G83" s="417"/>
    </row>
    <row r="84" spans="2:7">
      <c r="B84" s="566" t="s">
        <v>217</v>
      </c>
      <c r="C84" s="566"/>
      <c r="D84" s="566"/>
      <c r="E84" s="567" t="s">
        <v>218</v>
      </c>
      <c r="F84" s="567"/>
      <c r="G84" s="568"/>
    </row>
    <row r="85" spans="2:7">
      <c r="B85" s="418"/>
      <c r="C85" s="419"/>
      <c r="D85" s="419"/>
      <c r="E85" s="420"/>
      <c r="F85" s="386"/>
      <c r="G85" s="386"/>
    </row>
    <row r="86" spans="2:7">
      <c r="B86" s="418"/>
      <c r="C86" s="419"/>
      <c r="D86" s="419"/>
      <c r="E86" s="420"/>
      <c r="F86" s="386"/>
      <c r="G86" s="386"/>
    </row>
    <row r="87" spans="2:7">
      <c r="B87" s="421" t="s">
        <v>187</v>
      </c>
      <c r="C87" s="407"/>
      <c r="D87" s="406"/>
      <c r="E87" s="621">
        <f t="shared" ref="E87" si="1">$G$52</f>
        <v>0</v>
      </c>
      <c r="F87" s="621"/>
      <c r="G87" s="621"/>
    </row>
    <row r="88" spans="2:7">
      <c r="B88" s="421"/>
      <c r="C88" s="407"/>
      <c r="D88" s="406"/>
      <c r="E88" s="622"/>
      <c r="F88" s="623"/>
      <c r="G88" s="623"/>
    </row>
    <row r="89" spans="2:7">
      <c r="B89" s="421" t="s">
        <v>208</v>
      </c>
      <c r="C89" s="407"/>
      <c r="D89" s="406"/>
      <c r="E89" s="622"/>
      <c r="F89" s="623"/>
      <c r="G89" s="623">
        <f>$G$63</f>
        <v>0</v>
      </c>
    </row>
    <row r="90" spans="2:7">
      <c r="B90" s="421"/>
      <c r="C90" s="407"/>
      <c r="D90" s="406"/>
      <c r="E90" s="622"/>
      <c r="F90" s="623"/>
      <c r="G90" s="623"/>
    </row>
    <row r="91" spans="2:7">
      <c r="B91" s="421" t="s">
        <v>211</v>
      </c>
      <c r="C91" s="407"/>
      <c r="D91" s="406"/>
      <c r="E91" s="624">
        <f t="shared" ref="E91" si="2">$G$76</f>
        <v>0</v>
      </c>
      <c r="F91" s="624"/>
      <c r="G91" s="624"/>
    </row>
    <row r="92" spans="2:7">
      <c r="B92" s="422"/>
      <c r="C92" s="423"/>
      <c r="D92" s="424"/>
      <c r="E92" s="625"/>
      <c r="F92" s="626"/>
      <c r="G92" s="626"/>
    </row>
    <row r="93" spans="2:7">
      <c r="B93" s="425" t="s">
        <v>181</v>
      </c>
      <c r="C93" s="426"/>
      <c r="D93" s="426"/>
      <c r="E93" s="627"/>
      <c r="F93" s="628"/>
      <c r="G93" s="628">
        <f>E87+G89+E91</f>
        <v>0</v>
      </c>
    </row>
  </sheetData>
  <sheetProtection password="CA83" sheet="1" objects="1" scenarios="1"/>
  <autoFilter ref="F1:F109"/>
  <mergeCells count="4">
    <mergeCell ref="B84:D84"/>
    <mergeCell ref="E84:G84"/>
    <mergeCell ref="E87:G87"/>
    <mergeCell ref="E91:G91"/>
  </mergeCells>
  <pageMargins left="0.7" right="0.7" top="0.75" bottom="0.75" header="0.3" footer="0.3"/>
  <pageSetup paperSize="9" scale="95" orientation="portrait" r:id="rId1"/>
  <headerFooter>
    <oddHeader xml:space="preserve">&amp;C&amp;"-,Običajno"&amp;8VRATA V POMURJE – UREDITEV OKOLICE </oddHeader>
    <oddFooter>&amp;C&amp;"-,Običajno"&amp;8&amp;A&amp;R&amp;"-,Običajno"&amp;8&amp;P od &amp;N</oddFooter>
  </headerFooter>
  <rowBreaks count="1" manualBreakCount="1">
    <brk id="53" max="6" man="1"/>
  </rowBreaks>
</worksheet>
</file>

<file path=xl/worksheets/sheet14.xml><?xml version="1.0" encoding="utf-8"?>
<worksheet xmlns="http://schemas.openxmlformats.org/spreadsheetml/2006/main" xmlns:r="http://schemas.openxmlformats.org/officeDocument/2006/relationships">
  <dimension ref="A1:G78"/>
  <sheetViews>
    <sheetView tabSelected="1" view="pageBreakPreview" zoomScale="85" zoomScaleNormal="100" zoomScaleSheetLayoutView="85" zoomScalePageLayoutView="85" workbookViewId="0">
      <selection activeCell="F14" sqref="F14:G78"/>
    </sheetView>
  </sheetViews>
  <sheetFormatPr defaultRowHeight="12.75"/>
  <cols>
    <col min="2" max="2" width="14.140625" customWidth="1"/>
    <col min="6" max="6" width="31" style="53" bestFit="1" customWidth="1"/>
    <col min="7" max="7" width="12.140625" style="53" bestFit="1" customWidth="1"/>
  </cols>
  <sheetData>
    <row r="1" spans="1:7" ht="15.75">
      <c r="A1" s="570"/>
      <c r="B1" s="571"/>
      <c r="C1" s="571"/>
      <c r="D1" s="571"/>
      <c r="E1" s="571"/>
      <c r="F1" s="561"/>
      <c r="G1" s="561"/>
    </row>
    <row r="2" spans="1:7" ht="15.75">
      <c r="A2" s="570" t="s">
        <v>320</v>
      </c>
      <c r="B2" s="570"/>
      <c r="C2" s="570"/>
      <c r="D2" s="570"/>
      <c r="E2" s="570"/>
      <c r="F2" s="505"/>
      <c r="G2" s="563"/>
    </row>
    <row r="3" spans="1:7">
      <c r="A3" s="506"/>
      <c r="B3" s="507"/>
      <c r="C3" s="507"/>
      <c r="D3" s="506"/>
      <c r="E3" s="506"/>
      <c r="F3" s="508"/>
      <c r="G3" s="564"/>
    </row>
    <row r="4" spans="1:7">
      <c r="A4" s="526" t="s">
        <v>321</v>
      </c>
      <c r="B4" s="547" t="s">
        <v>20</v>
      </c>
      <c r="C4" s="547" t="s">
        <v>322</v>
      </c>
      <c r="D4" s="526" t="s">
        <v>323</v>
      </c>
      <c r="E4" s="526" t="s">
        <v>324</v>
      </c>
      <c r="F4" s="548" t="s">
        <v>325</v>
      </c>
      <c r="G4" s="562" t="s">
        <v>326</v>
      </c>
    </row>
    <row r="5" spans="1:7">
      <c r="A5" s="549">
        <v>1</v>
      </c>
      <c r="B5" s="550" t="s">
        <v>327</v>
      </c>
      <c r="C5" s="551"/>
      <c r="D5" s="549" t="s">
        <v>165</v>
      </c>
      <c r="E5" s="549">
        <v>1920</v>
      </c>
      <c r="F5" s="629">
        <v>0</v>
      </c>
      <c r="G5" s="629">
        <f>(E5*F5)</f>
        <v>0</v>
      </c>
    </row>
    <row r="6" spans="1:7" ht="127.5">
      <c r="A6" s="549">
        <f>A5+1</f>
        <v>2</v>
      </c>
      <c r="B6" s="552" t="s">
        <v>328</v>
      </c>
      <c r="C6" s="551"/>
      <c r="D6" s="549" t="s">
        <v>31</v>
      </c>
      <c r="E6" s="549">
        <v>2</v>
      </c>
      <c r="F6" s="629">
        <v>0</v>
      </c>
      <c r="G6" s="629">
        <f>(E6*F6)</f>
        <v>0</v>
      </c>
    </row>
    <row r="7" spans="1:7" ht="51">
      <c r="A7" s="549">
        <f>A6+1</f>
        <v>3</v>
      </c>
      <c r="B7" s="552" t="s">
        <v>329</v>
      </c>
      <c r="C7" s="551"/>
      <c r="D7" s="549" t="s">
        <v>31</v>
      </c>
      <c r="E7" s="549">
        <v>58</v>
      </c>
      <c r="F7" s="629">
        <v>0</v>
      </c>
      <c r="G7" s="629">
        <f>(E7*F7)</f>
        <v>0</v>
      </c>
    </row>
    <row r="8" spans="1:7" ht="76.5">
      <c r="A8" s="549">
        <f>A7+1</f>
        <v>4</v>
      </c>
      <c r="B8" s="552" t="s">
        <v>330</v>
      </c>
      <c r="C8" s="547"/>
      <c r="D8" s="526" t="s">
        <v>331</v>
      </c>
      <c r="E8" s="549">
        <v>5</v>
      </c>
      <c r="F8" s="630"/>
      <c r="G8" s="629">
        <f>SUM(G5:G7)*E8/100</f>
        <v>0</v>
      </c>
    </row>
    <row r="9" spans="1:7">
      <c r="A9" s="488"/>
      <c r="B9" s="524"/>
      <c r="C9" s="525"/>
      <c r="D9" s="488"/>
      <c r="E9" s="488"/>
      <c r="F9" s="514"/>
      <c r="G9" s="565"/>
    </row>
    <row r="10" spans="1:7">
      <c r="A10" s="488"/>
      <c r="B10" s="524"/>
      <c r="C10" s="525"/>
      <c r="D10" s="488"/>
      <c r="E10" s="488"/>
      <c r="F10" s="546" t="s">
        <v>181</v>
      </c>
      <c r="G10" s="631">
        <f>SUM(G5:G8)</f>
        <v>0</v>
      </c>
    </row>
    <row r="11" spans="1:7">
      <c r="A11" s="488"/>
      <c r="B11" s="524"/>
      <c r="C11" s="525"/>
      <c r="D11" s="488"/>
      <c r="E11" s="488"/>
      <c r="F11" s="514"/>
      <c r="G11" s="565"/>
    </row>
    <row r="12" spans="1:7" ht="15.75">
      <c r="A12" s="570" t="s">
        <v>332</v>
      </c>
      <c r="B12" s="571"/>
      <c r="C12" s="571"/>
      <c r="D12" s="571"/>
      <c r="E12" s="571"/>
      <c r="F12" s="504"/>
      <c r="G12" s="561"/>
    </row>
    <row r="13" spans="1:7">
      <c r="A13" s="506"/>
      <c r="B13" s="507"/>
      <c r="C13" s="507"/>
      <c r="D13" s="506"/>
      <c r="E13" s="506"/>
      <c r="F13" s="514"/>
      <c r="G13" s="565"/>
    </row>
    <row r="14" spans="1:7">
      <c r="A14" s="526" t="s">
        <v>321</v>
      </c>
      <c r="B14" s="527" t="s">
        <v>20</v>
      </c>
      <c r="C14" s="511" t="s">
        <v>322</v>
      </c>
      <c r="D14" s="512" t="s">
        <v>323</v>
      </c>
      <c r="E14" s="513" t="s">
        <v>324</v>
      </c>
      <c r="F14" s="630" t="s">
        <v>325</v>
      </c>
      <c r="G14" s="629" t="s">
        <v>326</v>
      </c>
    </row>
    <row r="15" spans="1:7" ht="76.5">
      <c r="A15" s="519">
        <v>1</v>
      </c>
      <c r="B15" s="528" t="s">
        <v>333</v>
      </c>
      <c r="C15" s="528"/>
      <c r="D15" s="517" t="s">
        <v>165</v>
      </c>
      <c r="E15" s="529">
        <v>990</v>
      </c>
      <c r="F15" s="629">
        <v>0</v>
      </c>
      <c r="G15" s="629">
        <f>(E15*F15)</f>
        <v>0</v>
      </c>
    </row>
    <row r="16" spans="1:7" ht="76.5">
      <c r="A16" s="519">
        <f t="shared" ref="A16:A25" si="0">A15+1</f>
        <v>2</v>
      </c>
      <c r="B16" s="528" t="s">
        <v>334</v>
      </c>
      <c r="C16" s="528"/>
      <c r="D16" s="517" t="s">
        <v>165</v>
      </c>
      <c r="E16" s="529">
        <v>840</v>
      </c>
      <c r="F16" s="629">
        <v>0</v>
      </c>
      <c r="G16" s="629">
        <f>(E16*F16)</f>
        <v>0</v>
      </c>
    </row>
    <row r="17" spans="1:7" ht="114.75">
      <c r="A17" s="519">
        <f t="shared" si="0"/>
        <v>3</v>
      </c>
      <c r="B17" s="528" t="s">
        <v>335</v>
      </c>
      <c r="C17" s="528"/>
      <c r="D17" s="517" t="s">
        <v>31</v>
      </c>
      <c r="E17" s="529">
        <v>44</v>
      </c>
      <c r="F17" s="629">
        <v>0</v>
      </c>
      <c r="G17" s="629">
        <f>(E17*F17)</f>
        <v>0</v>
      </c>
    </row>
    <row r="18" spans="1:7" ht="38.25">
      <c r="A18" s="519">
        <f t="shared" si="0"/>
        <v>4</v>
      </c>
      <c r="B18" s="528" t="s">
        <v>336</v>
      </c>
      <c r="C18" s="528"/>
      <c r="D18" s="517" t="s">
        <v>6</v>
      </c>
      <c r="E18" s="529">
        <v>19.600000000000001</v>
      </c>
      <c r="F18" s="629">
        <v>0</v>
      </c>
      <c r="G18" s="629">
        <f>(E18*F18)</f>
        <v>0</v>
      </c>
    </row>
    <row r="19" spans="1:7" ht="114.75">
      <c r="A19" s="519">
        <f t="shared" si="0"/>
        <v>5</v>
      </c>
      <c r="B19" s="528" t="s">
        <v>337</v>
      </c>
      <c r="C19" s="528"/>
      <c r="D19" s="517" t="s">
        <v>338</v>
      </c>
      <c r="E19" s="529">
        <v>1</v>
      </c>
      <c r="F19" s="629">
        <v>0</v>
      </c>
      <c r="G19" s="629">
        <f>(E19*F19)</f>
        <v>0</v>
      </c>
    </row>
    <row r="20" spans="1:7" ht="114.75">
      <c r="A20" s="519">
        <f t="shared" si="0"/>
        <v>6</v>
      </c>
      <c r="B20" s="530" t="s">
        <v>339</v>
      </c>
      <c r="C20" s="530"/>
      <c r="D20" s="531" t="s">
        <v>165</v>
      </c>
      <c r="E20" s="532">
        <v>39</v>
      </c>
      <c r="F20" s="629">
        <v>0</v>
      </c>
      <c r="G20" s="629">
        <f t="shared" ref="G20:G25" si="1">(E20*F20)</f>
        <v>0</v>
      </c>
    </row>
    <row r="21" spans="1:7" ht="114.75">
      <c r="A21" s="519">
        <f t="shared" si="0"/>
        <v>7</v>
      </c>
      <c r="B21" s="530" t="s">
        <v>340</v>
      </c>
      <c r="C21" s="530"/>
      <c r="D21" s="531" t="s">
        <v>165</v>
      </c>
      <c r="E21" s="532">
        <v>1106</v>
      </c>
      <c r="F21" s="629">
        <v>0</v>
      </c>
      <c r="G21" s="629">
        <f t="shared" si="1"/>
        <v>0</v>
      </c>
    </row>
    <row r="22" spans="1:7" ht="114.75">
      <c r="A22" s="519">
        <f t="shared" si="0"/>
        <v>8</v>
      </c>
      <c r="B22" s="533" t="s">
        <v>341</v>
      </c>
      <c r="C22" s="533"/>
      <c r="D22" s="534" t="s">
        <v>165</v>
      </c>
      <c r="E22" s="521">
        <v>1822</v>
      </c>
      <c r="F22" s="629">
        <v>0</v>
      </c>
      <c r="G22" s="629">
        <f t="shared" si="1"/>
        <v>0</v>
      </c>
    </row>
    <row r="23" spans="1:7" ht="63.75">
      <c r="A23" s="519">
        <f t="shared" si="0"/>
        <v>9</v>
      </c>
      <c r="B23" s="530" t="s">
        <v>342</v>
      </c>
      <c r="C23" s="530"/>
      <c r="D23" s="531" t="s">
        <v>31</v>
      </c>
      <c r="E23" s="532">
        <v>44</v>
      </c>
      <c r="F23" s="629">
        <v>0</v>
      </c>
      <c r="G23" s="629">
        <f t="shared" si="1"/>
        <v>0</v>
      </c>
    </row>
    <row r="24" spans="1:7" ht="89.25">
      <c r="A24" s="519">
        <f t="shared" si="0"/>
        <v>10</v>
      </c>
      <c r="B24" s="530" t="s">
        <v>343</v>
      </c>
      <c r="C24" s="530"/>
      <c r="D24" s="517" t="s">
        <v>6</v>
      </c>
      <c r="E24" s="529">
        <v>3</v>
      </c>
      <c r="F24" s="629">
        <v>0</v>
      </c>
      <c r="G24" s="629">
        <f t="shared" si="1"/>
        <v>0</v>
      </c>
    </row>
    <row r="25" spans="1:7" ht="165.75">
      <c r="A25" s="519">
        <f t="shared" si="0"/>
        <v>11</v>
      </c>
      <c r="B25" s="530" t="s">
        <v>344</v>
      </c>
      <c r="C25" s="530" t="s">
        <v>345</v>
      </c>
      <c r="D25" s="531" t="s">
        <v>31</v>
      </c>
      <c r="E25" s="532">
        <v>10</v>
      </c>
      <c r="F25" s="629">
        <v>0</v>
      </c>
      <c r="G25" s="629">
        <f t="shared" si="1"/>
        <v>0</v>
      </c>
    </row>
    <row r="26" spans="1:7" ht="89.25">
      <c r="A26" s="519">
        <f>A25+1</f>
        <v>12</v>
      </c>
      <c r="B26" s="533" t="s">
        <v>346</v>
      </c>
      <c r="C26" s="533"/>
      <c r="D26" s="534" t="s">
        <v>165</v>
      </c>
      <c r="E26" s="521">
        <v>1920</v>
      </c>
      <c r="F26" s="629">
        <v>0</v>
      </c>
      <c r="G26" s="629">
        <f>(E26*F26)</f>
        <v>0</v>
      </c>
    </row>
    <row r="27" spans="1:7" ht="76.5">
      <c r="A27" s="522">
        <f>A26+1</f>
        <v>13</v>
      </c>
      <c r="B27" s="535" t="s">
        <v>347</v>
      </c>
      <c r="C27" s="535"/>
      <c r="D27" s="536" t="s">
        <v>331</v>
      </c>
      <c r="E27" s="523">
        <v>5</v>
      </c>
      <c r="F27" s="630"/>
      <c r="G27" s="629">
        <f>SUM(G15:G26)*E27/100</f>
        <v>0</v>
      </c>
    </row>
    <row r="28" spans="1:7">
      <c r="A28" s="488"/>
      <c r="B28" s="524"/>
      <c r="C28" s="525"/>
      <c r="D28" s="488"/>
      <c r="E28" s="488"/>
      <c r="F28" s="632"/>
      <c r="G28" s="633"/>
    </row>
    <row r="29" spans="1:7">
      <c r="A29" s="488"/>
      <c r="B29" s="524"/>
      <c r="C29" s="525"/>
      <c r="D29" s="488"/>
      <c r="E29" s="488"/>
      <c r="F29" s="634" t="s">
        <v>181</v>
      </c>
      <c r="G29" s="631">
        <f>SUM(G15:G27)</f>
        <v>0</v>
      </c>
    </row>
    <row r="30" spans="1:7">
      <c r="A30" s="488"/>
      <c r="B30" s="524"/>
      <c r="C30" s="525"/>
      <c r="D30" s="488"/>
      <c r="E30" s="488"/>
      <c r="F30" s="632"/>
      <c r="G30" s="633"/>
    </row>
    <row r="31" spans="1:7">
      <c r="A31" s="488"/>
      <c r="B31" s="524"/>
      <c r="C31" s="525"/>
      <c r="D31" s="488"/>
      <c r="E31" s="488"/>
      <c r="F31" s="632"/>
      <c r="G31" s="633"/>
    </row>
    <row r="32" spans="1:7">
      <c r="A32" s="488"/>
      <c r="B32" s="524"/>
      <c r="C32" s="525"/>
      <c r="D32" s="488"/>
      <c r="E32" s="488"/>
      <c r="F32" s="632"/>
      <c r="G32" s="633"/>
    </row>
    <row r="33" spans="1:7" ht="15.75">
      <c r="A33" s="570" t="s">
        <v>348</v>
      </c>
      <c r="B33" s="571"/>
      <c r="C33" s="571"/>
      <c r="D33" s="571"/>
      <c r="E33" s="571"/>
      <c r="F33" s="635"/>
      <c r="G33" s="636"/>
    </row>
    <row r="34" spans="1:7">
      <c r="A34" s="572"/>
      <c r="B34" s="573"/>
      <c r="C34" s="573"/>
      <c r="D34" s="573"/>
      <c r="E34" s="573"/>
      <c r="F34" s="632"/>
      <c r="G34" s="633"/>
    </row>
    <row r="35" spans="1:7">
      <c r="A35" s="506"/>
      <c r="B35" s="507"/>
      <c r="C35" s="507"/>
      <c r="D35" s="506"/>
      <c r="E35" s="506"/>
      <c r="F35" s="632"/>
      <c r="G35" s="633"/>
    </row>
    <row r="36" spans="1:7">
      <c r="A36" s="526" t="s">
        <v>321</v>
      </c>
      <c r="B36" s="527" t="s">
        <v>20</v>
      </c>
      <c r="C36" s="511" t="s">
        <v>322</v>
      </c>
      <c r="D36" s="512" t="s">
        <v>323</v>
      </c>
      <c r="E36" s="513" t="s">
        <v>324</v>
      </c>
      <c r="F36" s="630" t="s">
        <v>325</v>
      </c>
      <c r="G36" s="629" t="s">
        <v>326</v>
      </c>
    </row>
    <row r="37" spans="1:7" ht="76.5">
      <c r="A37" s="515">
        <v>1</v>
      </c>
      <c r="B37" s="530" t="s">
        <v>385</v>
      </c>
      <c r="C37" s="537"/>
      <c r="D37" s="531" t="s">
        <v>165</v>
      </c>
      <c r="E37" s="532">
        <v>191</v>
      </c>
      <c r="F37" s="629">
        <v>0</v>
      </c>
      <c r="G37" s="629">
        <f>(E37*F37)</f>
        <v>0</v>
      </c>
    </row>
    <row r="38" spans="1:7" ht="76.5">
      <c r="A38" s="519">
        <f t="shared" ref="A38:A51" si="2">A37+1</f>
        <v>2</v>
      </c>
      <c r="B38" s="530" t="s">
        <v>386</v>
      </c>
      <c r="C38" s="537"/>
      <c r="D38" s="531" t="s">
        <v>165</v>
      </c>
      <c r="E38" s="532">
        <v>105</v>
      </c>
      <c r="F38" s="629">
        <v>0</v>
      </c>
      <c r="G38" s="629">
        <f>(E38*F38)</f>
        <v>0</v>
      </c>
    </row>
    <row r="39" spans="1:7" ht="76.5">
      <c r="A39" s="519">
        <f t="shared" si="2"/>
        <v>3</v>
      </c>
      <c r="B39" s="530" t="s">
        <v>387</v>
      </c>
      <c r="C39" s="537"/>
      <c r="D39" s="531" t="s">
        <v>165</v>
      </c>
      <c r="E39" s="532">
        <v>227</v>
      </c>
      <c r="F39" s="629">
        <v>0</v>
      </c>
      <c r="G39" s="629">
        <f>(E39*F39)</f>
        <v>0</v>
      </c>
    </row>
    <row r="40" spans="1:7" ht="76.5">
      <c r="A40" s="519">
        <f t="shared" si="2"/>
        <v>4</v>
      </c>
      <c r="B40" s="530" t="s">
        <v>388</v>
      </c>
      <c r="C40" s="537"/>
      <c r="D40" s="531" t="s">
        <v>165</v>
      </c>
      <c r="E40" s="532">
        <v>1186</v>
      </c>
      <c r="F40" s="629">
        <v>0</v>
      </c>
      <c r="G40" s="629">
        <f t="shared" ref="G40:G50" si="3">(E40*F40)</f>
        <v>0</v>
      </c>
    </row>
    <row r="41" spans="1:7" ht="76.5">
      <c r="A41" s="519">
        <f t="shared" si="2"/>
        <v>5</v>
      </c>
      <c r="B41" s="530" t="s">
        <v>389</v>
      </c>
      <c r="C41" s="537"/>
      <c r="D41" s="531" t="s">
        <v>165</v>
      </c>
      <c r="E41" s="532">
        <v>256</v>
      </c>
      <c r="F41" s="629">
        <v>0</v>
      </c>
      <c r="G41" s="629">
        <f t="shared" si="3"/>
        <v>0</v>
      </c>
    </row>
    <row r="42" spans="1:7" ht="76.5">
      <c r="A42" s="519">
        <f t="shared" si="2"/>
        <v>6</v>
      </c>
      <c r="B42" s="530" t="s">
        <v>390</v>
      </c>
      <c r="C42" s="537"/>
      <c r="D42" s="531" t="s">
        <v>165</v>
      </c>
      <c r="E42" s="532">
        <v>90</v>
      </c>
      <c r="F42" s="629">
        <v>0</v>
      </c>
      <c r="G42" s="629">
        <f>(E42*F42)</f>
        <v>0</v>
      </c>
    </row>
    <row r="43" spans="1:7" ht="114.75">
      <c r="A43" s="519">
        <f t="shared" si="2"/>
        <v>7</v>
      </c>
      <c r="B43" s="530" t="s">
        <v>391</v>
      </c>
      <c r="C43" s="537"/>
      <c r="D43" s="531" t="s">
        <v>165</v>
      </c>
      <c r="E43" s="532">
        <v>1920</v>
      </c>
      <c r="F43" s="629">
        <v>0</v>
      </c>
      <c r="G43" s="629">
        <f t="shared" si="3"/>
        <v>0</v>
      </c>
    </row>
    <row r="44" spans="1:7" ht="140.25">
      <c r="A44" s="519">
        <f t="shared" si="2"/>
        <v>8</v>
      </c>
      <c r="B44" s="530" t="s">
        <v>392</v>
      </c>
      <c r="C44" s="537" t="s">
        <v>349</v>
      </c>
      <c r="D44" s="531" t="s">
        <v>31</v>
      </c>
      <c r="E44" s="532">
        <v>50</v>
      </c>
      <c r="F44" s="629">
        <v>0</v>
      </c>
      <c r="G44" s="629">
        <f t="shared" si="3"/>
        <v>0</v>
      </c>
    </row>
    <row r="45" spans="1:7" ht="153">
      <c r="A45" s="519">
        <f t="shared" si="2"/>
        <v>9</v>
      </c>
      <c r="B45" s="530" t="s">
        <v>393</v>
      </c>
      <c r="C45" s="530" t="s">
        <v>350</v>
      </c>
      <c r="D45" s="531" t="s">
        <v>31</v>
      </c>
      <c r="E45" s="532">
        <v>4</v>
      </c>
      <c r="F45" s="629">
        <v>0</v>
      </c>
      <c r="G45" s="629">
        <f>(E45*F45)</f>
        <v>0</v>
      </c>
    </row>
    <row r="46" spans="1:7" ht="140.25">
      <c r="A46" s="519">
        <f t="shared" si="2"/>
        <v>10</v>
      </c>
      <c r="B46" s="530" t="s">
        <v>394</v>
      </c>
      <c r="C46" s="530" t="s">
        <v>351</v>
      </c>
      <c r="D46" s="531" t="s">
        <v>31</v>
      </c>
      <c r="E46" s="532">
        <v>2</v>
      </c>
      <c r="F46" s="629">
        <v>0</v>
      </c>
      <c r="G46" s="629">
        <f>(E46*F46)</f>
        <v>0</v>
      </c>
    </row>
    <row r="47" spans="1:7" ht="153">
      <c r="A47" s="519">
        <f t="shared" si="2"/>
        <v>11</v>
      </c>
      <c r="B47" s="530" t="s">
        <v>395</v>
      </c>
      <c r="C47" s="530"/>
      <c r="D47" s="531" t="s">
        <v>31</v>
      </c>
      <c r="E47" s="532">
        <v>44</v>
      </c>
      <c r="F47" s="629">
        <v>0</v>
      </c>
      <c r="G47" s="629">
        <f t="shared" si="3"/>
        <v>0</v>
      </c>
    </row>
    <row r="48" spans="1:7" ht="293.25">
      <c r="A48" s="519">
        <f t="shared" si="2"/>
        <v>12</v>
      </c>
      <c r="B48" s="533" t="s">
        <v>383</v>
      </c>
      <c r="C48" s="538" t="s">
        <v>352</v>
      </c>
      <c r="D48" s="534" t="s">
        <v>31</v>
      </c>
      <c r="E48" s="521">
        <v>44</v>
      </c>
      <c r="F48" s="629">
        <v>0</v>
      </c>
      <c r="G48" s="629">
        <f t="shared" si="3"/>
        <v>0</v>
      </c>
    </row>
    <row r="49" spans="1:7" ht="153">
      <c r="A49" s="519">
        <f t="shared" si="2"/>
        <v>13</v>
      </c>
      <c r="B49" s="530" t="s">
        <v>353</v>
      </c>
      <c r="C49" s="537"/>
      <c r="D49" s="531" t="s">
        <v>31</v>
      </c>
      <c r="E49" s="532">
        <v>44</v>
      </c>
      <c r="F49" s="629">
        <v>0</v>
      </c>
      <c r="G49" s="629">
        <f t="shared" si="3"/>
        <v>0</v>
      </c>
    </row>
    <row r="50" spans="1:7" ht="140.25">
      <c r="A50" s="519">
        <f t="shared" si="2"/>
        <v>14</v>
      </c>
      <c r="B50" s="530" t="s">
        <v>384</v>
      </c>
      <c r="C50" s="537"/>
      <c r="D50" s="531" t="s">
        <v>31</v>
      </c>
      <c r="E50" s="532">
        <v>44</v>
      </c>
      <c r="F50" s="629">
        <v>0</v>
      </c>
      <c r="G50" s="629">
        <f t="shared" si="3"/>
        <v>0</v>
      </c>
    </row>
    <row r="51" spans="1:7" ht="369.75">
      <c r="A51" s="519">
        <f t="shared" si="2"/>
        <v>15</v>
      </c>
      <c r="B51" s="539" t="s">
        <v>377</v>
      </c>
      <c r="C51" s="537"/>
      <c r="D51" s="531" t="s">
        <v>354</v>
      </c>
      <c r="E51" s="532">
        <v>1</v>
      </c>
      <c r="F51" s="629">
        <v>0</v>
      </c>
      <c r="G51" s="629">
        <f>(E51*F51)</f>
        <v>0</v>
      </c>
    </row>
    <row r="52" spans="1:7" ht="331.5">
      <c r="A52" s="519"/>
      <c r="B52" s="558" t="s">
        <v>378</v>
      </c>
      <c r="C52" s="537"/>
      <c r="D52" s="531"/>
      <c r="E52" s="532"/>
      <c r="F52" s="630"/>
      <c r="G52" s="629"/>
    </row>
    <row r="53" spans="1:7" ht="382.5">
      <c r="A53" s="519">
        <f>A51+1</f>
        <v>16</v>
      </c>
      <c r="B53" s="539" t="s">
        <v>381</v>
      </c>
      <c r="C53" s="537"/>
      <c r="D53" s="531" t="s">
        <v>354</v>
      </c>
      <c r="E53" s="532">
        <v>2</v>
      </c>
      <c r="F53" s="629">
        <v>0</v>
      </c>
      <c r="G53" s="629">
        <f>(E53*F53)</f>
        <v>0</v>
      </c>
    </row>
    <row r="54" spans="1:7" ht="293.25">
      <c r="A54" s="519"/>
      <c r="B54" s="558" t="s">
        <v>382</v>
      </c>
      <c r="C54" s="537"/>
      <c r="D54" s="531"/>
      <c r="E54" s="532"/>
      <c r="F54" s="630"/>
      <c r="G54" s="629"/>
    </row>
    <row r="55" spans="1:7" ht="395.25">
      <c r="A55" s="519">
        <f>A53+1</f>
        <v>17</v>
      </c>
      <c r="B55" s="539" t="s">
        <v>379</v>
      </c>
      <c r="C55" s="537"/>
      <c r="D55" s="531" t="s">
        <v>354</v>
      </c>
      <c r="E55" s="532">
        <v>1</v>
      </c>
      <c r="F55" s="629">
        <v>0</v>
      </c>
      <c r="G55" s="629">
        <f>(E55*F55)</f>
        <v>0</v>
      </c>
    </row>
    <row r="56" spans="1:7" ht="165.75">
      <c r="A56" s="559"/>
      <c r="B56" s="560" t="s">
        <v>380</v>
      </c>
      <c r="C56" s="538"/>
      <c r="D56" s="534"/>
      <c r="E56" s="521"/>
      <c r="F56" s="630"/>
      <c r="G56" s="629"/>
    </row>
    <row r="57" spans="1:7" ht="127.5">
      <c r="A57" s="522">
        <f>A55+1</f>
        <v>18</v>
      </c>
      <c r="B57" s="535" t="s">
        <v>355</v>
      </c>
      <c r="C57" s="535"/>
      <c r="D57" s="536" t="s">
        <v>331</v>
      </c>
      <c r="E57" s="523">
        <v>5</v>
      </c>
      <c r="F57" s="630"/>
      <c r="G57" s="629">
        <f>SUM(G37:G55)*E57/100</f>
        <v>0</v>
      </c>
    </row>
    <row r="58" spans="1:7">
      <c r="A58" s="488"/>
      <c r="B58" s="524"/>
      <c r="C58" s="525"/>
      <c r="D58" s="488"/>
      <c r="E58" s="488"/>
      <c r="F58" s="632"/>
      <c r="G58" s="633"/>
    </row>
    <row r="59" spans="1:7">
      <c r="A59" s="488"/>
      <c r="B59" s="524"/>
      <c r="C59" s="525"/>
      <c r="D59" s="488"/>
      <c r="E59" s="488"/>
      <c r="F59" s="634" t="s">
        <v>181</v>
      </c>
      <c r="G59" s="631">
        <f>SUM(G37:G57)</f>
        <v>0</v>
      </c>
    </row>
    <row r="60" spans="1:7">
      <c r="A60" s="488"/>
      <c r="B60" s="524"/>
      <c r="C60" s="525"/>
      <c r="D60" s="488"/>
      <c r="E60" s="488"/>
      <c r="F60" s="632"/>
      <c r="G60" s="633"/>
    </row>
    <row r="61" spans="1:7">
      <c r="A61" s="488"/>
      <c r="B61" s="524"/>
      <c r="C61" s="525"/>
      <c r="D61" s="488"/>
      <c r="E61" s="488"/>
      <c r="F61" s="632"/>
      <c r="G61" s="633"/>
    </row>
    <row r="62" spans="1:7">
      <c r="A62" s="488"/>
      <c r="B62" s="524"/>
      <c r="C62" s="525"/>
      <c r="D62" s="488"/>
      <c r="E62" s="488"/>
      <c r="F62" s="632"/>
      <c r="G62" s="633"/>
    </row>
    <row r="63" spans="1:7">
      <c r="A63" s="488"/>
      <c r="B63" s="524"/>
      <c r="C63" s="525"/>
      <c r="D63" s="488"/>
      <c r="E63" s="488"/>
      <c r="F63" s="632"/>
      <c r="G63" s="633"/>
    </row>
    <row r="64" spans="1:7" ht="15.75">
      <c r="A64" s="570" t="s">
        <v>356</v>
      </c>
      <c r="B64" s="574"/>
      <c r="C64" s="574"/>
      <c r="D64" s="574"/>
      <c r="E64" s="574"/>
      <c r="F64" s="635"/>
      <c r="G64" s="636"/>
    </row>
    <row r="65" spans="1:7">
      <c r="A65" s="569"/>
      <c r="B65" s="569"/>
      <c r="C65" s="569"/>
      <c r="D65" s="569"/>
      <c r="E65" s="569"/>
      <c r="F65" s="632"/>
      <c r="G65" s="633"/>
    </row>
    <row r="66" spans="1:7">
      <c r="A66" s="506"/>
      <c r="B66" s="507"/>
      <c r="C66" s="507"/>
      <c r="D66" s="506"/>
      <c r="E66" s="506"/>
      <c r="F66" s="632"/>
      <c r="G66" s="633"/>
    </row>
    <row r="67" spans="1:7">
      <c r="A67" s="509" t="s">
        <v>357</v>
      </c>
      <c r="B67" s="510" t="s">
        <v>20</v>
      </c>
      <c r="C67" s="511" t="s">
        <v>322</v>
      </c>
      <c r="D67" s="540" t="s">
        <v>323</v>
      </c>
      <c r="E67" s="513" t="s">
        <v>324</v>
      </c>
      <c r="F67" s="630" t="s">
        <v>325</v>
      </c>
      <c r="G67" s="629" t="s">
        <v>326</v>
      </c>
    </row>
    <row r="68" spans="1:7" ht="76.5">
      <c r="A68" s="519">
        <v>1</v>
      </c>
      <c r="B68" s="520" t="s">
        <v>358</v>
      </c>
      <c r="C68" s="541"/>
      <c r="D68" s="517" t="s">
        <v>165</v>
      </c>
      <c r="E68" s="518">
        <v>1920</v>
      </c>
      <c r="F68" s="629">
        <v>0</v>
      </c>
      <c r="G68" s="629">
        <f>(E68*F68)</f>
        <v>0</v>
      </c>
    </row>
    <row r="69" spans="1:7" ht="89.25">
      <c r="A69" s="519">
        <f>A68+1</f>
        <v>2</v>
      </c>
      <c r="B69" s="520" t="s">
        <v>376</v>
      </c>
      <c r="C69" s="516"/>
      <c r="D69" s="517" t="s">
        <v>359</v>
      </c>
      <c r="E69" s="518">
        <v>1</v>
      </c>
      <c r="F69" s="629">
        <v>0</v>
      </c>
      <c r="G69" s="629">
        <f>(E69*F69)</f>
        <v>0</v>
      </c>
    </row>
    <row r="70" spans="1:7" ht="216.75">
      <c r="A70" s="519">
        <f>A69+1</f>
        <v>3</v>
      </c>
      <c r="B70" s="520" t="s">
        <v>375</v>
      </c>
      <c r="C70" s="516"/>
      <c r="D70" s="517" t="s">
        <v>359</v>
      </c>
      <c r="E70" s="518">
        <v>1</v>
      </c>
      <c r="F70" s="629">
        <v>0</v>
      </c>
      <c r="G70" s="629">
        <f>(E70*F70)</f>
        <v>0</v>
      </c>
    </row>
    <row r="71" spans="1:7" ht="114.75">
      <c r="A71" s="519">
        <f>A70+1</f>
        <v>4</v>
      </c>
      <c r="B71" s="530" t="s">
        <v>374</v>
      </c>
      <c r="C71" s="537"/>
      <c r="D71" s="531" t="s">
        <v>359</v>
      </c>
      <c r="E71" s="532">
        <v>1</v>
      </c>
      <c r="F71" s="629">
        <v>0</v>
      </c>
      <c r="G71" s="629">
        <f>(E71*F71)</f>
        <v>0</v>
      </c>
    </row>
    <row r="72" spans="1:7" ht="51">
      <c r="A72" s="522">
        <f>A71+1</f>
        <v>5</v>
      </c>
      <c r="B72" s="535" t="s">
        <v>373</v>
      </c>
      <c r="C72" s="542"/>
      <c r="D72" s="543" t="s">
        <v>331</v>
      </c>
      <c r="E72" s="523">
        <v>5</v>
      </c>
      <c r="F72" s="630"/>
      <c r="G72" s="629">
        <f>SUM(G68:G71)*E72/100</f>
        <v>0</v>
      </c>
    </row>
    <row r="73" spans="1:7">
      <c r="A73" s="488"/>
      <c r="B73" s="292"/>
      <c r="C73" s="292"/>
      <c r="D73" s="488"/>
      <c r="E73" s="488"/>
      <c r="F73" s="632"/>
      <c r="G73" s="633"/>
    </row>
    <row r="74" spans="1:7">
      <c r="A74" s="506"/>
      <c r="B74" s="507"/>
      <c r="C74" s="507"/>
      <c r="D74" s="506"/>
      <c r="E74" s="506"/>
      <c r="F74" s="634" t="s">
        <v>181</v>
      </c>
      <c r="G74" s="631">
        <f>SUM(G68:G72)</f>
        <v>0</v>
      </c>
    </row>
    <row r="75" spans="1:7">
      <c r="A75" s="506"/>
      <c r="B75" s="507"/>
      <c r="C75" s="507"/>
      <c r="D75" s="506"/>
      <c r="E75" s="506"/>
      <c r="F75" s="632"/>
      <c r="G75" s="633"/>
    </row>
    <row r="76" spans="1:7" ht="14.25">
      <c r="A76" s="544"/>
      <c r="B76" s="545"/>
      <c r="C76" s="545"/>
      <c r="D76" s="544"/>
      <c r="E76" s="544"/>
      <c r="F76" s="637"/>
      <c r="G76" s="638"/>
    </row>
    <row r="77" spans="1:7" ht="15.75">
      <c r="A77" s="553"/>
      <c r="B77" s="553"/>
      <c r="C77" s="554"/>
      <c r="D77" s="554"/>
      <c r="E77" s="553"/>
      <c r="F77" s="639" t="s">
        <v>360</v>
      </c>
      <c r="G77" s="640"/>
    </row>
    <row r="78" spans="1:7">
      <c r="A78" s="506"/>
      <c r="B78" s="506"/>
      <c r="C78" s="507"/>
      <c r="D78" s="507"/>
      <c r="E78" s="506"/>
      <c r="F78" s="641" t="s">
        <v>361</v>
      </c>
      <c r="G78" s="631">
        <f>SUM(G74+G59+G29+G10)</f>
        <v>0</v>
      </c>
    </row>
  </sheetData>
  <sheetProtection password="CA83" sheet="1" objects="1" scenarios="1"/>
  <autoFilter ref="F1:F78"/>
  <mergeCells count="7">
    <mergeCell ref="A65:E65"/>
    <mergeCell ref="A1:E1"/>
    <mergeCell ref="A2:E2"/>
    <mergeCell ref="A12:E12"/>
    <mergeCell ref="A33:E33"/>
    <mergeCell ref="A34:E34"/>
    <mergeCell ref="A64:E64"/>
  </mergeCells>
  <pageMargins left="0.7" right="0.7" top="0.75" bottom="0.75" header="0.3" footer="0.3"/>
  <pageSetup paperSize="9" scale="95" orientation="portrait" r:id="rId1"/>
  <headerFooter>
    <oddHeader xml:space="preserve">&amp;C&amp;"-,Običajno"VRATA V POMURJE – UREDITEV OKOLICE </oddHeader>
    <oddFooter>&amp;C&amp;"-,Običajno"ELEKTRO DELA IN OPREMA&amp;R&amp;"-,Običajno"&amp;P od &amp;N</oddFooter>
  </headerFooter>
  <rowBreaks count="1" manualBreakCount="1">
    <brk id="6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14</vt:i4>
      </vt:variant>
      <vt:variant>
        <vt:lpstr>Imenovani obsegi</vt:lpstr>
      </vt:variant>
      <vt:variant>
        <vt:i4>18</vt:i4>
      </vt:variant>
    </vt:vector>
  </HeadingPairs>
  <TitlesOfParts>
    <vt:vector size="32" baseType="lpstr">
      <vt:lpstr>GLAVNA REKAPITULACIJA</vt:lpstr>
      <vt:lpstr>REKAPITULACIJA GO</vt:lpstr>
      <vt:lpstr>OPOMBE</vt:lpstr>
      <vt:lpstr>PEŠ POTI</vt:lpstr>
      <vt:lpstr>INTERVENTNA POT</vt:lpstr>
      <vt:lpstr>UTRJENE POVRŠINE</vt:lpstr>
      <vt:lpstr>PIKNIK PROSTORI</vt:lpstr>
      <vt:lpstr>OSTALA DELA</vt:lpstr>
      <vt:lpstr>BETONSKA </vt:lpstr>
      <vt:lpstr>TESARSKA </vt:lpstr>
      <vt:lpstr>KLJUČAVNIČARSKA</vt:lpstr>
      <vt:lpstr>URBANA OPREMA</vt:lpstr>
      <vt:lpstr>ZASADITEV</vt:lpstr>
      <vt:lpstr>ELEKTRO</vt:lpstr>
      <vt:lpstr>'BETONSKA '!Področje_tiskanja</vt:lpstr>
      <vt:lpstr>ELEKTRO!Področje_tiskanja</vt:lpstr>
      <vt:lpstr>'GLAVNA REKAPITULACIJA'!Področje_tiskanja</vt:lpstr>
      <vt:lpstr>'INTERVENTNA POT'!Področje_tiskanja</vt:lpstr>
      <vt:lpstr>KLJUČAVNIČARSKA!Področje_tiskanja</vt:lpstr>
      <vt:lpstr>OPOMBE!Področje_tiskanja</vt:lpstr>
      <vt:lpstr>'OSTALA DELA'!Področje_tiskanja</vt:lpstr>
      <vt:lpstr>'PEŠ POTI'!Področje_tiskanja</vt:lpstr>
      <vt:lpstr>'PIKNIK PROSTORI'!Področje_tiskanja</vt:lpstr>
      <vt:lpstr>'REKAPITULACIJA GO'!Področje_tiskanja</vt:lpstr>
      <vt:lpstr>'TESARSKA '!Področje_tiskanja</vt:lpstr>
      <vt:lpstr>'URBANA OPREMA'!Področje_tiskanja</vt:lpstr>
      <vt:lpstr>'UTRJENE POVRŠINE'!Področje_tiskanja</vt:lpstr>
      <vt:lpstr>ZASADITEV!Področje_tiskanja</vt:lpstr>
      <vt:lpstr>'BETONSKA '!Tiskanje_naslovov</vt:lpstr>
      <vt:lpstr>KLJUČAVNIČARSKA!Tiskanje_naslovov</vt:lpstr>
      <vt:lpstr>'TESARSKA '!Tiskanje_naslovov</vt:lpstr>
      <vt:lpstr>'URBANA OPREMA'!Tiskanje_naslovov</vt:lpstr>
    </vt:vector>
  </TitlesOfParts>
  <Company>___</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___</dc:creator>
  <cp:lastModifiedBy>petra.fartek</cp:lastModifiedBy>
  <cp:lastPrinted>2017-11-16T12:58:49Z</cp:lastPrinted>
  <dcterms:created xsi:type="dcterms:W3CDTF">2004-11-18T13:58:29Z</dcterms:created>
  <dcterms:modified xsi:type="dcterms:W3CDTF">2018-01-12T13:42:40Z</dcterms:modified>
</cp:coreProperties>
</file>